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11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https://ipppt-my.sharepoint.com/personal/rjs_estg_ipp_pt/Documents/Home/Departamento/DSD/"/>
    </mc:Choice>
  </mc:AlternateContent>
  <xr:revisionPtr revIDLastSave="1358" documentId="8_{760D71DD-779C-2D4A-AFA7-2A1D3FBA5351}" xr6:coauthVersionLast="47" xr6:coauthVersionMax="47" xr10:uidLastSave="{132C18F1-37B1-1843-8128-A3CD775369F9}"/>
  <bookViews>
    <workbookView xWindow="2340" yWindow="500" windowWidth="38440" windowHeight="24380" tabRatio="721" xr2:uid="{00000000-000D-0000-FFFF-FFFF00000000}"/>
  </bookViews>
  <sheets>
    <sheet name="DSD" sheetId="33" r:id="rId1"/>
    <sheet name="Alterações" sheetId="34" r:id="rId2"/>
    <sheet name="Regentes" sheetId="23" r:id="rId3"/>
    <sheet name="Rácios" sheetId="27" r:id="rId4"/>
    <sheet name="MEI" sheetId="24" r:id="rId5"/>
    <sheet name="LEI" sheetId="25" r:id="rId6"/>
    <sheet name="LSIRC" sheetId="26" r:id="rId7"/>
    <sheet name="LSIG" sheetId="28" r:id="rId8"/>
  </sheets>
  <definedNames>
    <definedName name="_xlnm._FilterDatabase" localSheetId="1" hidden="1">Alterações!$O$1:$O$36</definedName>
    <definedName name="_xlnm._FilterDatabase" localSheetId="0" hidden="1">DSD!$O$1:$O$36</definedName>
    <definedName name="_xlnm._FilterDatabase" localSheetId="2" hidden="1">Regentes!$A$3:$K$138</definedName>
    <definedName name="_xlnm.Extract" localSheetId="2">Regentes!#REF!</definedName>
    <definedName name="_xlnm.Print_Area" localSheetId="1">Alterações!$A$1:$M$428</definedName>
    <definedName name="_xlnm.Print_Area" localSheetId="0">DSD!$A$1:$M$424</definedName>
    <definedName name="_xlnm.Print_Titles" localSheetId="1">Alterações!$1:$2</definedName>
    <definedName name="_xlnm.Print_Titles" localSheetId="0">DSD!$1:$2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N508" i="34" l="1"/>
  <c r="AM508" i="34"/>
  <c r="AL508" i="34"/>
  <c r="AK508" i="34"/>
  <c r="AJ508" i="34"/>
  <c r="AI508" i="34"/>
  <c r="AH508" i="34"/>
  <c r="AG508" i="34"/>
  <c r="AF508" i="34"/>
  <c r="AE508" i="34"/>
  <c r="AD508" i="34"/>
  <c r="AC508" i="34"/>
  <c r="AB508" i="34"/>
  <c r="AA508" i="34"/>
  <c r="Z508" i="34"/>
  <c r="Y508" i="34"/>
  <c r="X508" i="34"/>
  <c r="W508" i="34"/>
  <c r="V508" i="34"/>
  <c r="U508" i="34"/>
  <c r="T508" i="34"/>
  <c r="S508" i="34"/>
  <c r="R508" i="34"/>
  <c r="Q508" i="34"/>
  <c r="P508" i="34"/>
  <c r="N508" i="34"/>
  <c r="AN507" i="34"/>
  <c r="AM507" i="34"/>
  <c r="AL507" i="34"/>
  <c r="AK507" i="34"/>
  <c r="AJ507" i="34"/>
  <c r="AI507" i="34"/>
  <c r="AH507" i="34"/>
  <c r="AG507" i="34"/>
  <c r="AF507" i="34"/>
  <c r="AE507" i="34"/>
  <c r="AD507" i="34"/>
  <c r="AC507" i="34"/>
  <c r="AB507" i="34"/>
  <c r="AA507" i="34"/>
  <c r="Z507" i="34"/>
  <c r="Y507" i="34"/>
  <c r="X507" i="34"/>
  <c r="W507" i="34"/>
  <c r="V507" i="34"/>
  <c r="U507" i="34"/>
  <c r="T507" i="34"/>
  <c r="S507" i="34"/>
  <c r="R507" i="34"/>
  <c r="Q507" i="34"/>
  <c r="P507" i="34"/>
  <c r="N507" i="34"/>
  <c r="I507" i="34"/>
  <c r="AN506" i="34"/>
  <c r="AM506" i="34"/>
  <c r="AL506" i="34"/>
  <c r="AK506" i="34"/>
  <c r="AJ506" i="34"/>
  <c r="AI506" i="34"/>
  <c r="AH506" i="34"/>
  <c r="AG506" i="34"/>
  <c r="AF506" i="34"/>
  <c r="AE506" i="34"/>
  <c r="AD506" i="34"/>
  <c r="AC506" i="34"/>
  <c r="AB506" i="34"/>
  <c r="AA506" i="34"/>
  <c r="Z506" i="34"/>
  <c r="Y506" i="34"/>
  <c r="X506" i="34"/>
  <c r="W506" i="34"/>
  <c r="V506" i="34"/>
  <c r="U506" i="34"/>
  <c r="T506" i="34"/>
  <c r="S506" i="34"/>
  <c r="R506" i="34"/>
  <c r="Q506" i="34"/>
  <c r="P506" i="34"/>
  <c r="N506" i="34"/>
  <c r="I506" i="34"/>
  <c r="I505" i="34" s="1"/>
  <c r="J505" i="34" s="1"/>
  <c r="AN505" i="34"/>
  <c r="AM505" i="34"/>
  <c r="AL505" i="34"/>
  <c r="AK505" i="34"/>
  <c r="AJ505" i="34"/>
  <c r="AI505" i="34"/>
  <c r="AH505" i="34"/>
  <c r="AG505" i="34"/>
  <c r="AF505" i="34"/>
  <c r="AE505" i="34"/>
  <c r="AD505" i="34"/>
  <c r="AC505" i="34"/>
  <c r="AB505" i="34"/>
  <c r="AA505" i="34"/>
  <c r="Z505" i="34"/>
  <c r="Y505" i="34"/>
  <c r="X505" i="34"/>
  <c r="W505" i="34"/>
  <c r="V505" i="34"/>
  <c r="U505" i="34"/>
  <c r="T505" i="34"/>
  <c r="S505" i="34"/>
  <c r="R505" i="34"/>
  <c r="Q505" i="34"/>
  <c r="P505" i="34"/>
  <c r="O505" i="34"/>
  <c r="AN504" i="34"/>
  <c r="AM504" i="34"/>
  <c r="AL504" i="34"/>
  <c r="AK504" i="34"/>
  <c r="AJ504" i="34"/>
  <c r="AI504" i="34"/>
  <c r="AH504" i="34"/>
  <c r="AG504" i="34"/>
  <c r="AF504" i="34"/>
  <c r="AE504" i="34"/>
  <c r="AD504" i="34"/>
  <c r="AC504" i="34"/>
  <c r="AB504" i="34"/>
  <c r="AA504" i="34"/>
  <c r="Z504" i="34"/>
  <c r="Y504" i="34"/>
  <c r="X504" i="34"/>
  <c r="W504" i="34"/>
  <c r="V504" i="34"/>
  <c r="U504" i="34"/>
  <c r="T504" i="34"/>
  <c r="S504" i="34"/>
  <c r="R504" i="34"/>
  <c r="Q504" i="34"/>
  <c r="P504" i="34"/>
  <c r="O504" i="34"/>
  <c r="N504" i="34"/>
  <c r="I503" i="34"/>
  <c r="I499" i="34"/>
  <c r="I498" i="34" s="1"/>
  <c r="J498" i="34" s="1"/>
  <c r="N498" i="34"/>
  <c r="AN497" i="34"/>
  <c r="AN498" i="34" s="1"/>
  <c r="AM497" i="34"/>
  <c r="AM498" i="34" s="1"/>
  <c r="AL497" i="34"/>
  <c r="AL498" i="34" s="1"/>
  <c r="AK497" i="34"/>
  <c r="AK498" i="34" s="1"/>
  <c r="AJ497" i="34"/>
  <c r="AJ498" i="34" s="1"/>
  <c r="AI497" i="34"/>
  <c r="AI498" i="34" s="1"/>
  <c r="AH497" i="34"/>
  <c r="AH498" i="34" s="1"/>
  <c r="AG497" i="34"/>
  <c r="AG498" i="34" s="1"/>
  <c r="AF497" i="34"/>
  <c r="AF498" i="34" s="1"/>
  <c r="AE497" i="34"/>
  <c r="AE498" i="34" s="1"/>
  <c r="AD497" i="34"/>
  <c r="AD498" i="34" s="1"/>
  <c r="AC497" i="34"/>
  <c r="AC498" i="34" s="1"/>
  <c r="AB497" i="34"/>
  <c r="AB498" i="34" s="1"/>
  <c r="AA497" i="34"/>
  <c r="AA498" i="34" s="1"/>
  <c r="Z497" i="34"/>
  <c r="Z498" i="34" s="1"/>
  <c r="Y497" i="34"/>
  <c r="Y498" i="34" s="1"/>
  <c r="X497" i="34"/>
  <c r="X498" i="34" s="1"/>
  <c r="W497" i="34"/>
  <c r="W498" i="34" s="1"/>
  <c r="V497" i="34"/>
  <c r="V498" i="34" s="1"/>
  <c r="U497" i="34"/>
  <c r="U498" i="34" s="1"/>
  <c r="T497" i="34"/>
  <c r="T498" i="34" s="1"/>
  <c r="S497" i="34"/>
  <c r="S498" i="34" s="1"/>
  <c r="R497" i="34"/>
  <c r="R498" i="34" s="1"/>
  <c r="Q497" i="34"/>
  <c r="Q498" i="34" s="1"/>
  <c r="P497" i="34"/>
  <c r="P498" i="34" s="1"/>
  <c r="N497" i="34"/>
  <c r="AN495" i="34"/>
  <c r="AM495" i="34"/>
  <c r="AL495" i="34"/>
  <c r="AK495" i="34"/>
  <c r="AJ495" i="34"/>
  <c r="AI495" i="34"/>
  <c r="AH495" i="34"/>
  <c r="AG495" i="34"/>
  <c r="AF495" i="34"/>
  <c r="AE495" i="34"/>
  <c r="AD495" i="34"/>
  <c r="AC495" i="34"/>
  <c r="AB495" i="34"/>
  <c r="AA495" i="34"/>
  <c r="Z495" i="34"/>
  <c r="Y495" i="34"/>
  <c r="X495" i="34"/>
  <c r="W495" i="34"/>
  <c r="V495" i="34"/>
  <c r="U495" i="34"/>
  <c r="T495" i="34"/>
  <c r="S495" i="34"/>
  <c r="R495" i="34"/>
  <c r="Q495" i="34"/>
  <c r="P495" i="34"/>
  <c r="I495" i="34"/>
  <c r="AN491" i="34"/>
  <c r="AM491" i="34"/>
  <c r="AL491" i="34"/>
  <c r="AK491" i="34"/>
  <c r="AJ491" i="34"/>
  <c r="AI491" i="34"/>
  <c r="AH491" i="34"/>
  <c r="AG491" i="34"/>
  <c r="AF491" i="34"/>
  <c r="AE491" i="34"/>
  <c r="AD491" i="34"/>
  <c r="AD489" i="34" s="1"/>
  <c r="AD490" i="34" s="1"/>
  <c r="AC491" i="34"/>
  <c r="AC489" i="34" s="1"/>
  <c r="AC490" i="34" s="1"/>
  <c r="AB491" i="34"/>
  <c r="AA491" i="34"/>
  <c r="Z491" i="34"/>
  <c r="Y491" i="34"/>
  <c r="X491" i="34"/>
  <c r="W491" i="34"/>
  <c r="V491" i="34"/>
  <c r="U491" i="34"/>
  <c r="T491" i="34"/>
  <c r="S491" i="34"/>
  <c r="R491" i="34"/>
  <c r="Q491" i="34"/>
  <c r="P491" i="34"/>
  <c r="N491" i="34"/>
  <c r="I491" i="34"/>
  <c r="N490" i="34"/>
  <c r="N489" i="34"/>
  <c r="AN487" i="34"/>
  <c r="AM487" i="34"/>
  <c r="AL487" i="34"/>
  <c r="AK487" i="34"/>
  <c r="AJ487" i="34"/>
  <c r="AI487" i="34"/>
  <c r="AH487" i="34"/>
  <c r="AG487" i="34"/>
  <c r="AF487" i="34"/>
  <c r="AE487" i="34"/>
  <c r="AD487" i="34"/>
  <c r="AC487" i="34"/>
  <c r="AB487" i="34"/>
  <c r="AA487" i="34"/>
  <c r="Z487" i="34"/>
  <c r="Y487" i="34"/>
  <c r="X487" i="34"/>
  <c r="W487" i="34"/>
  <c r="V487" i="34"/>
  <c r="U487" i="34"/>
  <c r="T487" i="34"/>
  <c r="S487" i="34"/>
  <c r="R487" i="34"/>
  <c r="Q487" i="34"/>
  <c r="P487" i="34"/>
  <c r="I487" i="34"/>
  <c r="AN485" i="34"/>
  <c r="AM485" i="34"/>
  <c r="AM483" i="34" s="1"/>
  <c r="AM484" i="34" s="1"/>
  <c r="AL485" i="34"/>
  <c r="AL483" i="34" s="1"/>
  <c r="AL484" i="34" s="1"/>
  <c r="AK485" i="34"/>
  <c r="AK483" i="34" s="1"/>
  <c r="AK484" i="34" s="1"/>
  <c r="AJ485" i="34"/>
  <c r="AJ483" i="34" s="1"/>
  <c r="AJ484" i="34" s="1"/>
  <c r="AI485" i="34"/>
  <c r="AI483" i="34" s="1"/>
  <c r="AI484" i="34" s="1"/>
  <c r="AH485" i="34"/>
  <c r="AH483" i="34" s="1"/>
  <c r="AH484" i="34" s="1"/>
  <c r="AG485" i="34"/>
  <c r="AG483" i="34" s="1"/>
  <c r="AG484" i="34" s="1"/>
  <c r="AF485" i="34"/>
  <c r="AF483" i="34" s="1"/>
  <c r="AF484" i="34" s="1"/>
  <c r="AE485" i="34"/>
  <c r="AE483" i="34" s="1"/>
  <c r="AE484" i="34" s="1"/>
  <c r="AD485" i="34"/>
  <c r="AD483" i="34" s="1"/>
  <c r="AD484" i="34" s="1"/>
  <c r="AC485" i="34"/>
  <c r="AB485" i="34"/>
  <c r="AB483" i="34" s="1"/>
  <c r="AB484" i="34" s="1"/>
  <c r="AA485" i="34"/>
  <c r="AA483" i="34" s="1"/>
  <c r="AA484" i="34" s="1"/>
  <c r="Z485" i="34"/>
  <c r="Z483" i="34" s="1"/>
  <c r="Z484" i="34" s="1"/>
  <c r="Y485" i="34"/>
  <c r="Y483" i="34" s="1"/>
  <c r="Y484" i="34" s="1"/>
  <c r="X485" i="34"/>
  <c r="X483" i="34" s="1"/>
  <c r="X484" i="34" s="1"/>
  <c r="W485" i="34"/>
  <c r="W483" i="34" s="1"/>
  <c r="W484" i="34" s="1"/>
  <c r="V485" i="34"/>
  <c r="V483" i="34" s="1"/>
  <c r="V484" i="34" s="1"/>
  <c r="U485" i="34"/>
  <c r="T485" i="34"/>
  <c r="T483" i="34" s="1"/>
  <c r="T484" i="34" s="1"/>
  <c r="S485" i="34"/>
  <c r="S483" i="34" s="1"/>
  <c r="S484" i="34" s="1"/>
  <c r="R485" i="34"/>
  <c r="R483" i="34" s="1"/>
  <c r="R484" i="34" s="1"/>
  <c r="Q485" i="34"/>
  <c r="Q483" i="34" s="1"/>
  <c r="Q484" i="34" s="1"/>
  <c r="P485" i="34"/>
  <c r="P483" i="34" s="1"/>
  <c r="P484" i="34" s="1"/>
  <c r="N485" i="34"/>
  <c r="I485" i="34"/>
  <c r="N484" i="34"/>
  <c r="AN483" i="34"/>
  <c r="AN484" i="34" s="1"/>
  <c r="AC483" i="34"/>
  <c r="AC484" i="34" s="1"/>
  <c r="U483" i="34"/>
  <c r="U484" i="34" s="1"/>
  <c r="N483" i="34"/>
  <c r="AN477" i="34"/>
  <c r="AM477" i="34"/>
  <c r="AM471" i="34" s="1"/>
  <c r="AM472" i="34" s="1"/>
  <c r="AL477" i="34"/>
  <c r="AK477" i="34"/>
  <c r="AJ477" i="34"/>
  <c r="AI477" i="34"/>
  <c r="AH477" i="34"/>
  <c r="AG477" i="34"/>
  <c r="AF477" i="34"/>
  <c r="AE477" i="34"/>
  <c r="AE471" i="34" s="1"/>
  <c r="AE472" i="34" s="1"/>
  <c r="AD477" i="34"/>
  <c r="AC477" i="34"/>
  <c r="AB477" i="34"/>
  <c r="AA477" i="34"/>
  <c r="Z477" i="34"/>
  <c r="Y477" i="34"/>
  <c r="Y471" i="34" s="1"/>
  <c r="Y472" i="34" s="1"/>
  <c r="X477" i="34"/>
  <c r="W477" i="34"/>
  <c r="V477" i="34"/>
  <c r="U477" i="34"/>
  <c r="T477" i="34"/>
  <c r="S477" i="34"/>
  <c r="R477" i="34"/>
  <c r="Q477" i="34"/>
  <c r="Q471" i="34" s="1"/>
  <c r="Q472" i="34" s="1"/>
  <c r="P477" i="34"/>
  <c r="N477" i="34"/>
  <c r="I477" i="34"/>
  <c r="AN473" i="34"/>
  <c r="AM473" i="34"/>
  <c r="AL473" i="34"/>
  <c r="AK473" i="34"/>
  <c r="AJ473" i="34"/>
  <c r="AI473" i="34"/>
  <c r="AH473" i="34"/>
  <c r="AG473" i="34"/>
  <c r="AF473" i="34"/>
  <c r="AE473" i="34"/>
  <c r="AD473" i="34"/>
  <c r="AC473" i="34"/>
  <c r="AB473" i="34"/>
  <c r="AA473" i="34"/>
  <c r="Z473" i="34"/>
  <c r="Y473" i="34"/>
  <c r="X473" i="34"/>
  <c r="W473" i="34"/>
  <c r="V473" i="34"/>
  <c r="U473" i="34"/>
  <c r="T473" i="34"/>
  <c r="S473" i="34"/>
  <c r="R473" i="34"/>
  <c r="Q473" i="34"/>
  <c r="P473" i="34"/>
  <c r="N473" i="34"/>
  <c r="I473" i="34"/>
  <c r="N472" i="34"/>
  <c r="AF471" i="34"/>
  <c r="AF472" i="34" s="1"/>
  <c r="N471" i="34"/>
  <c r="I468" i="34"/>
  <c r="I462" i="34"/>
  <c r="N461" i="34"/>
  <c r="AN460" i="34"/>
  <c r="AN461" i="34" s="1"/>
  <c r="AM460" i="34"/>
  <c r="AM461" i="34" s="1"/>
  <c r="AL460" i="34"/>
  <c r="AL461" i="34" s="1"/>
  <c r="AK460" i="34"/>
  <c r="AK461" i="34" s="1"/>
  <c r="AJ460" i="34"/>
  <c r="AJ461" i="34" s="1"/>
  <c r="AI460" i="34"/>
  <c r="AI461" i="34" s="1"/>
  <c r="AH460" i="34"/>
  <c r="AH461" i="34" s="1"/>
  <c r="AG460" i="34"/>
  <c r="AG461" i="34" s="1"/>
  <c r="AF460" i="34"/>
  <c r="AF461" i="34" s="1"/>
  <c r="AE460" i="34"/>
  <c r="AE461" i="34" s="1"/>
  <c r="AD460" i="34"/>
  <c r="AD461" i="34" s="1"/>
  <c r="AC460" i="34"/>
  <c r="AC461" i="34" s="1"/>
  <c r="AB460" i="34"/>
  <c r="AB461" i="34" s="1"/>
  <c r="AA460" i="34"/>
  <c r="AA461" i="34" s="1"/>
  <c r="Z460" i="34"/>
  <c r="Z461" i="34" s="1"/>
  <c r="Y460" i="34"/>
  <c r="Y461" i="34" s="1"/>
  <c r="X460" i="34"/>
  <c r="X461" i="34" s="1"/>
  <c r="W460" i="34"/>
  <c r="W461" i="34" s="1"/>
  <c r="V460" i="34"/>
  <c r="V461" i="34" s="1"/>
  <c r="U460" i="34"/>
  <c r="U461" i="34" s="1"/>
  <c r="T460" i="34"/>
  <c r="T461" i="34" s="1"/>
  <c r="S460" i="34"/>
  <c r="S461" i="34" s="1"/>
  <c r="R460" i="34"/>
  <c r="R461" i="34" s="1"/>
  <c r="Q460" i="34"/>
  <c r="Q461" i="34" s="1"/>
  <c r="P460" i="34"/>
  <c r="P461" i="34" s="1"/>
  <c r="N460" i="34"/>
  <c r="AN458" i="34"/>
  <c r="AM458" i="34"/>
  <c r="AL458" i="34"/>
  <c r="AK458" i="34"/>
  <c r="AJ458" i="34"/>
  <c r="AI458" i="34"/>
  <c r="AH458" i="34"/>
  <c r="AG458" i="34"/>
  <c r="AF458" i="34"/>
  <c r="AE458" i="34"/>
  <c r="AE455" i="34" s="1"/>
  <c r="AE456" i="34" s="1"/>
  <c r="AD458" i="34"/>
  <c r="AC458" i="34"/>
  <c r="AB458" i="34"/>
  <c r="AA458" i="34"/>
  <c r="Z458" i="34"/>
  <c r="Y458" i="34"/>
  <c r="X458" i="34"/>
  <c r="W458" i="34"/>
  <c r="W455" i="34" s="1"/>
  <c r="W456" i="34" s="1"/>
  <c r="V458" i="34"/>
  <c r="U458" i="34"/>
  <c r="U455" i="34" s="1"/>
  <c r="U456" i="34" s="1"/>
  <c r="T458" i="34"/>
  <c r="S458" i="34"/>
  <c r="R458" i="34"/>
  <c r="Q458" i="34"/>
  <c r="Q455" i="34" s="1"/>
  <c r="Q456" i="34" s="1"/>
  <c r="P458" i="34"/>
  <c r="N458" i="34"/>
  <c r="I458" i="34"/>
  <c r="AN457" i="34"/>
  <c r="AM457" i="34"/>
  <c r="AL457" i="34"/>
  <c r="AK457" i="34"/>
  <c r="AJ457" i="34"/>
  <c r="AI457" i="34"/>
  <c r="AH457" i="34"/>
  <c r="AG457" i="34"/>
  <c r="AF457" i="34"/>
  <c r="AE457" i="34"/>
  <c r="AD457" i="34"/>
  <c r="AC457" i="34"/>
  <c r="AB457" i="34"/>
  <c r="AA457" i="34"/>
  <c r="Z457" i="34"/>
  <c r="Y457" i="34"/>
  <c r="X457" i="34"/>
  <c r="W457" i="34"/>
  <c r="V457" i="34"/>
  <c r="U457" i="34"/>
  <c r="T457" i="34"/>
  <c r="S457" i="34"/>
  <c r="R457" i="34"/>
  <c r="Q457" i="34"/>
  <c r="P457" i="34"/>
  <c r="N457" i="34"/>
  <c r="I457" i="34"/>
  <c r="N456" i="34"/>
  <c r="N455" i="34"/>
  <c r="I454" i="34"/>
  <c r="AN453" i="34"/>
  <c r="AM453" i="34"/>
  <c r="AL453" i="34"/>
  <c r="AK453" i="34"/>
  <c r="AJ453" i="34"/>
  <c r="AI453" i="34"/>
  <c r="AH453" i="34"/>
  <c r="AG453" i="34"/>
  <c r="AF453" i="34"/>
  <c r="AE453" i="34"/>
  <c r="AD453" i="34"/>
  <c r="AC453" i="34"/>
  <c r="AB453" i="34"/>
  <c r="AA453" i="34"/>
  <c r="Z453" i="34"/>
  <c r="Y453" i="34"/>
  <c r="X453" i="34"/>
  <c r="W453" i="34"/>
  <c r="V453" i="34"/>
  <c r="U453" i="34"/>
  <c r="T453" i="34"/>
  <c r="S453" i="34"/>
  <c r="R453" i="34"/>
  <c r="Q453" i="34"/>
  <c r="P453" i="34"/>
  <c r="AN452" i="34"/>
  <c r="AN450" i="34" s="1"/>
  <c r="AN451" i="34" s="1"/>
  <c r="AM452" i="34"/>
  <c r="AM450" i="34" s="1"/>
  <c r="AM451" i="34" s="1"/>
  <c r="AL452" i="34"/>
  <c r="AL450" i="34" s="1"/>
  <c r="AL451" i="34" s="1"/>
  <c r="AK452" i="34"/>
  <c r="AK450" i="34" s="1"/>
  <c r="AK451" i="34" s="1"/>
  <c r="AJ452" i="34"/>
  <c r="AJ450" i="34" s="1"/>
  <c r="AJ451" i="34" s="1"/>
  <c r="AI452" i="34"/>
  <c r="AI450" i="34" s="1"/>
  <c r="AI451" i="34" s="1"/>
  <c r="AH452" i="34"/>
  <c r="AG452" i="34"/>
  <c r="AG450" i="34" s="1"/>
  <c r="AG451" i="34" s="1"/>
  <c r="AF452" i="34"/>
  <c r="AF450" i="34" s="1"/>
  <c r="AF451" i="34" s="1"/>
  <c r="AE452" i="34"/>
  <c r="AE450" i="34" s="1"/>
  <c r="AE451" i="34" s="1"/>
  <c r="AD452" i="34"/>
  <c r="AD450" i="34" s="1"/>
  <c r="AD451" i="34" s="1"/>
  <c r="AC452" i="34"/>
  <c r="AC450" i="34" s="1"/>
  <c r="AC451" i="34" s="1"/>
  <c r="AB452" i="34"/>
  <c r="AB450" i="34" s="1"/>
  <c r="AB451" i="34" s="1"/>
  <c r="AA452" i="34"/>
  <c r="AA450" i="34" s="1"/>
  <c r="AA451" i="34" s="1"/>
  <c r="Z452" i="34"/>
  <c r="Z450" i="34" s="1"/>
  <c r="Z451" i="34" s="1"/>
  <c r="Y452" i="34"/>
  <c r="X452" i="34"/>
  <c r="X450" i="34" s="1"/>
  <c r="X451" i="34" s="1"/>
  <c r="W452" i="34"/>
  <c r="W450" i="34" s="1"/>
  <c r="W451" i="34" s="1"/>
  <c r="V452" i="34"/>
  <c r="U452" i="34"/>
  <c r="U450" i="34" s="1"/>
  <c r="U451" i="34" s="1"/>
  <c r="T452" i="34"/>
  <c r="T450" i="34" s="1"/>
  <c r="T451" i="34" s="1"/>
  <c r="S452" i="34"/>
  <c r="S450" i="34" s="1"/>
  <c r="S451" i="34" s="1"/>
  <c r="R452" i="34"/>
  <c r="Q452" i="34"/>
  <c r="P452" i="34"/>
  <c r="P450" i="34" s="1"/>
  <c r="O450" i="34" s="1"/>
  <c r="N452" i="34"/>
  <c r="I452" i="34"/>
  <c r="I451" i="34" s="1"/>
  <c r="J451" i="34" s="1"/>
  <c r="N451" i="34"/>
  <c r="AH450" i="34"/>
  <c r="AH451" i="34" s="1"/>
  <c r="Y450" i="34"/>
  <c r="Y451" i="34" s="1"/>
  <c r="V450" i="34"/>
  <c r="V451" i="34" s="1"/>
  <c r="R450" i="34"/>
  <c r="R451" i="34" s="1"/>
  <c r="Q450" i="34"/>
  <c r="Q451" i="34" s="1"/>
  <c r="N450" i="34"/>
  <c r="AN448" i="34"/>
  <c r="AM448" i="34"/>
  <c r="AL448" i="34"/>
  <c r="AK448" i="34"/>
  <c r="AJ448" i="34"/>
  <c r="AI448" i="34"/>
  <c r="AH448" i="34"/>
  <c r="AG448" i="34"/>
  <c r="AF448" i="34"/>
  <c r="AE448" i="34"/>
  <c r="AD448" i="34"/>
  <c r="AC448" i="34"/>
  <c r="AB448" i="34"/>
  <c r="AA448" i="34"/>
  <c r="Z448" i="34"/>
  <c r="Y448" i="34"/>
  <c r="X448" i="34"/>
  <c r="W448" i="34"/>
  <c r="V448" i="34"/>
  <c r="U448" i="34"/>
  <c r="T448" i="34"/>
  <c r="S448" i="34"/>
  <c r="R448" i="34"/>
  <c r="Q448" i="34"/>
  <c r="P448" i="34"/>
  <c r="N448" i="34"/>
  <c r="I448" i="34"/>
  <c r="AN446" i="34"/>
  <c r="AM446" i="34"/>
  <c r="AL446" i="34"/>
  <c r="AK446" i="34"/>
  <c r="AJ446" i="34"/>
  <c r="AI446" i="34"/>
  <c r="AH446" i="34"/>
  <c r="AG446" i="34"/>
  <c r="AF446" i="34"/>
  <c r="AE446" i="34"/>
  <c r="AD446" i="34"/>
  <c r="AC446" i="34"/>
  <c r="AB446" i="34"/>
  <c r="AA446" i="34"/>
  <c r="Z446" i="34"/>
  <c r="Y446" i="34"/>
  <c r="X446" i="34"/>
  <c r="W446" i="34"/>
  <c r="V446" i="34"/>
  <c r="U446" i="34"/>
  <c r="T446" i="34"/>
  <c r="S446" i="34"/>
  <c r="R446" i="34"/>
  <c r="Q446" i="34"/>
  <c r="P446" i="34"/>
  <c r="AN444" i="34"/>
  <c r="AN442" i="34" s="1"/>
  <c r="AN443" i="34" s="1"/>
  <c r="AM444" i="34"/>
  <c r="AM442" i="34" s="1"/>
  <c r="AM443" i="34" s="1"/>
  <c r="AL444" i="34"/>
  <c r="AL442" i="34" s="1"/>
  <c r="AL443" i="34" s="1"/>
  <c r="AK444" i="34"/>
  <c r="AK442" i="34" s="1"/>
  <c r="AK443" i="34" s="1"/>
  <c r="AJ444" i="34"/>
  <c r="AI444" i="34"/>
  <c r="AI442" i="34" s="1"/>
  <c r="AI443" i="34" s="1"/>
  <c r="AH444" i="34"/>
  <c r="AH442" i="34" s="1"/>
  <c r="AH443" i="34" s="1"/>
  <c r="AG444" i="34"/>
  <c r="AG442" i="34" s="1"/>
  <c r="AG443" i="34" s="1"/>
  <c r="AF444" i="34"/>
  <c r="AF442" i="34" s="1"/>
  <c r="AF443" i="34" s="1"/>
  <c r="AE444" i="34"/>
  <c r="AE442" i="34" s="1"/>
  <c r="AE443" i="34" s="1"/>
  <c r="AD444" i="34"/>
  <c r="AD442" i="34" s="1"/>
  <c r="AD443" i="34" s="1"/>
  <c r="AC444" i="34"/>
  <c r="AC442" i="34" s="1"/>
  <c r="AC443" i="34" s="1"/>
  <c r="AB444" i="34"/>
  <c r="AB442" i="34" s="1"/>
  <c r="AB443" i="34" s="1"/>
  <c r="AA444" i="34"/>
  <c r="AA442" i="34" s="1"/>
  <c r="AA443" i="34" s="1"/>
  <c r="Z444" i="34"/>
  <c r="Y444" i="34"/>
  <c r="Y442" i="34" s="1"/>
  <c r="Y443" i="34" s="1"/>
  <c r="X444" i="34"/>
  <c r="X442" i="34" s="1"/>
  <c r="X443" i="34" s="1"/>
  <c r="W444" i="34"/>
  <c r="W442" i="34" s="1"/>
  <c r="W443" i="34" s="1"/>
  <c r="V444" i="34"/>
  <c r="V442" i="34" s="1"/>
  <c r="V443" i="34" s="1"/>
  <c r="U444" i="34"/>
  <c r="U442" i="34" s="1"/>
  <c r="U443" i="34" s="1"/>
  <c r="T444" i="34"/>
  <c r="T442" i="34" s="1"/>
  <c r="T443" i="34" s="1"/>
  <c r="S444" i="34"/>
  <c r="S442" i="34" s="1"/>
  <c r="S443" i="34" s="1"/>
  <c r="R444" i="34"/>
  <c r="R442" i="34" s="1"/>
  <c r="R443" i="34" s="1"/>
  <c r="Q444" i="34"/>
  <c r="Q442" i="34" s="1"/>
  <c r="Q443" i="34" s="1"/>
  <c r="P444" i="34"/>
  <c r="P442" i="34" s="1"/>
  <c r="O442" i="34" s="1"/>
  <c r="N444" i="34"/>
  <c r="I444" i="34"/>
  <c r="I443" i="34" s="1"/>
  <c r="J443" i="34" s="1"/>
  <c r="N443" i="34"/>
  <c r="AJ442" i="34"/>
  <c r="AJ443" i="34" s="1"/>
  <c r="Z442" i="34"/>
  <c r="Z443" i="34" s="1"/>
  <c r="N442" i="34"/>
  <c r="I441" i="34"/>
  <c r="I436" i="34"/>
  <c r="AJ435" i="34"/>
  <c r="N435" i="34"/>
  <c r="AN434" i="34"/>
  <c r="AN435" i="34" s="1"/>
  <c r="AM434" i="34"/>
  <c r="AM435" i="34" s="1"/>
  <c r="AL434" i="34"/>
  <c r="AL435" i="34" s="1"/>
  <c r="AK434" i="34"/>
  <c r="AK435" i="34" s="1"/>
  <c r="AJ434" i="34"/>
  <c r="AI434" i="34"/>
  <c r="AI435" i="34" s="1"/>
  <c r="AH434" i="34"/>
  <c r="AH435" i="34" s="1"/>
  <c r="AG434" i="34"/>
  <c r="AG435" i="34" s="1"/>
  <c r="AF434" i="34"/>
  <c r="AF435" i="34" s="1"/>
  <c r="AE434" i="34"/>
  <c r="AE435" i="34" s="1"/>
  <c r="AD434" i="34"/>
  <c r="AD435" i="34" s="1"/>
  <c r="AC434" i="34"/>
  <c r="AC435" i="34" s="1"/>
  <c r="AB434" i="34"/>
  <c r="AB435" i="34" s="1"/>
  <c r="AA434" i="34"/>
  <c r="AA435" i="34" s="1"/>
  <c r="Z434" i="34"/>
  <c r="Z435" i="34" s="1"/>
  <c r="Y434" i="34"/>
  <c r="Y435" i="34" s="1"/>
  <c r="X434" i="34"/>
  <c r="X435" i="34" s="1"/>
  <c r="W434" i="34"/>
  <c r="W435" i="34" s="1"/>
  <c r="V434" i="34"/>
  <c r="V435" i="34" s="1"/>
  <c r="U434" i="34"/>
  <c r="U435" i="34" s="1"/>
  <c r="T434" i="34"/>
  <c r="T435" i="34" s="1"/>
  <c r="S434" i="34"/>
  <c r="S435" i="34" s="1"/>
  <c r="R434" i="34"/>
  <c r="R435" i="34" s="1"/>
  <c r="Q434" i="34"/>
  <c r="Q435" i="34" s="1"/>
  <c r="P434" i="34"/>
  <c r="P435" i="34" s="1"/>
  <c r="N434" i="34"/>
  <c r="AN428" i="34"/>
  <c r="AM428" i="34"/>
  <c r="AL428" i="34"/>
  <c r="AK428" i="34"/>
  <c r="AJ428" i="34"/>
  <c r="AJ422" i="34" s="1"/>
  <c r="AJ423" i="34" s="1"/>
  <c r="AI428" i="34"/>
  <c r="AH428" i="34"/>
  <c r="AG428" i="34"/>
  <c r="AF428" i="34"/>
  <c r="AE428" i="34"/>
  <c r="AD428" i="34"/>
  <c r="AC428" i="34"/>
  <c r="AB428" i="34"/>
  <c r="AA428" i="34"/>
  <c r="Z428" i="34"/>
  <c r="Y428" i="34"/>
  <c r="X428" i="34"/>
  <c r="W428" i="34"/>
  <c r="V428" i="34"/>
  <c r="U428" i="34"/>
  <c r="T428" i="34"/>
  <c r="S428" i="34"/>
  <c r="R428" i="34"/>
  <c r="Q428" i="34"/>
  <c r="P428" i="34"/>
  <c r="N428" i="34"/>
  <c r="I428" i="34"/>
  <c r="AN424" i="34"/>
  <c r="AM424" i="34"/>
  <c r="AM422" i="34" s="1"/>
  <c r="AM423" i="34" s="1"/>
  <c r="AL424" i="34"/>
  <c r="AK424" i="34"/>
  <c r="AJ424" i="34"/>
  <c r="AI424" i="34"/>
  <c r="AH424" i="34"/>
  <c r="AG424" i="34"/>
  <c r="AF424" i="34"/>
  <c r="AE424" i="34"/>
  <c r="AD424" i="34"/>
  <c r="AC424" i="34"/>
  <c r="AB424" i="34"/>
  <c r="AA424" i="34"/>
  <c r="Z424" i="34"/>
  <c r="Y424" i="34"/>
  <c r="Y422" i="34" s="1"/>
  <c r="Y423" i="34" s="1"/>
  <c r="X424" i="34"/>
  <c r="W424" i="34"/>
  <c r="V424" i="34"/>
  <c r="U424" i="34"/>
  <c r="T424" i="34"/>
  <c r="S424" i="34"/>
  <c r="R424" i="34"/>
  <c r="Q424" i="34"/>
  <c r="P424" i="34"/>
  <c r="N424" i="34"/>
  <c r="I424" i="34"/>
  <c r="N423" i="34"/>
  <c r="N422" i="34"/>
  <c r="I419" i="34"/>
  <c r="AN418" i="34"/>
  <c r="AM418" i="34"/>
  <c r="AL418" i="34"/>
  <c r="AK418" i="34"/>
  <c r="AJ418" i="34"/>
  <c r="AI418" i="34"/>
  <c r="AH418" i="34"/>
  <c r="AG418" i="34"/>
  <c r="AF418" i="34"/>
  <c r="AE418" i="34"/>
  <c r="AD418" i="34"/>
  <c r="AC418" i="34"/>
  <c r="AB418" i="34"/>
  <c r="AA418" i="34"/>
  <c r="Z418" i="34"/>
  <c r="Y418" i="34"/>
  <c r="X418" i="34"/>
  <c r="W418" i="34"/>
  <c r="V418" i="34"/>
  <c r="U418" i="34"/>
  <c r="T418" i="34"/>
  <c r="S418" i="34"/>
  <c r="R418" i="34"/>
  <c r="Q418" i="34"/>
  <c r="P418" i="34"/>
  <c r="N418" i="34"/>
  <c r="AN417" i="34"/>
  <c r="AM417" i="34"/>
  <c r="AL417" i="34"/>
  <c r="AK417" i="34"/>
  <c r="AJ417" i="34"/>
  <c r="AI417" i="34"/>
  <c r="AH417" i="34"/>
  <c r="AG417" i="34"/>
  <c r="AG415" i="34" s="1"/>
  <c r="AG416" i="34" s="1"/>
  <c r="AF417" i="34"/>
  <c r="AE417" i="34"/>
  <c r="AD417" i="34"/>
  <c r="AC417" i="34"/>
  <c r="AB417" i="34"/>
  <c r="AA417" i="34"/>
  <c r="Z417" i="34"/>
  <c r="Y417" i="34"/>
  <c r="Y415" i="34" s="1"/>
  <c r="Y416" i="34" s="1"/>
  <c r="X417" i="34"/>
  <c r="W417" i="34"/>
  <c r="V417" i="34"/>
  <c r="U417" i="34"/>
  <c r="T417" i="34"/>
  <c r="S417" i="34"/>
  <c r="R417" i="34"/>
  <c r="Q417" i="34"/>
  <c r="Q415" i="34" s="1"/>
  <c r="Q416" i="34" s="1"/>
  <c r="P417" i="34"/>
  <c r="N417" i="34"/>
  <c r="I417" i="34"/>
  <c r="N416" i="34"/>
  <c r="N415" i="34"/>
  <c r="AN414" i="34"/>
  <c r="AM414" i="34"/>
  <c r="AL414" i="34"/>
  <c r="AK414" i="34"/>
  <c r="AJ414" i="34"/>
  <c r="AI414" i="34"/>
  <c r="AH414" i="34"/>
  <c r="AG414" i="34"/>
  <c r="AF414" i="34"/>
  <c r="AE414" i="34"/>
  <c r="AD414" i="34"/>
  <c r="AC414" i="34"/>
  <c r="AB414" i="34"/>
  <c r="AA414" i="34"/>
  <c r="Z414" i="34"/>
  <c r="Y414" i="34"/>
  <c r="X414" i="34"/>
  <c r="W414" i="34"/>
  <c r="V414" i="34"/>
  <c r="U414" i="34"/>
  <c r="T414" i="34"/>
  <c r="S414" i="34"/>
  <c r="R414" i="34"/>
  <c r="Q414" i="34"/>
  <c r="P414" i="34"/>
  <c r="N414" i="34"/>
  <c r="I414" i="34"/>
  <c r="AN413" i="34"/>
  <c r="AM413" i="34"/>
  <c r="AL413" i="34"/>
  <c r="AK413" i="34"/>
  <c r="AJ413" i="34"/>
  <c r="AI413" i="34"/>
  <c r="AH413" i="34"/>
  <c r="AG413" i="34"/>
  <c r="AF413" i="34"/>
  <c r="AE413" i="34"/>
  <c r="AD413" i="34"/>
  <c r="AC413" i="34"/>
  <c r="AB413" i="34"/>
  <c r="AA413" i="34"/>
  <c r="AA411" i="34" s="1"/>
  <c r="Z413" i="34"/>
  <c r="Y413" i="34"/>
  <c r="X413" i="34"/>
  <c r="W413" i="34"/>
  <c r="V413" i="34"/>
  <c r="U413" i="34"/>
  <c r="T413" i="34"/>
  <c r="S413" i="34"/>
  <c r="S411" i="34" s="1"/>
  <c r="R413" i="34"/>
  <c r="Q413" i="34"/>
  <c r="P413" i="34"/>
  <c r="N413" i="34"/>
  <c r="I413" i="34"/>
  <c r="N412" i="34"/>
  <c r="N411" i="34"/>
  <c r="I410" i="34"/>
  <c r="I406" i="34"/>
  <c r="N405" i="34"/>
  <c r="N404" i="34"/>
  <c r="AN402" i="34"/>
  <c r="AM402" i="34"/>
  <c r="AL402" i="34"/>
  <c r="AK402" i="34"/>
  <c r="AJ402" i="34"/>
  <c r="AI402" i="34"/>
  <c r="AH402" i="34"/>
  <c r="AG402" i="34"/>
  <c r="AF402" i="34"/>
  <c r="AE402" i="34"/>
  <c r="AD402" i="34"/>
  <c r="AC402" i="34"/>
  <c r="AB402" i="34"/>
  <c r="AA402" i="34"/>
  <c r="Z402" i="34"/>
  <c r="Y402" i="34"/>
  <c r="X402" i="34"/>
  <c r="W402" i="34"/>
  <c r="V402" i="34"/>
  <c r="U402" i="34"/>
  <c r="T402" i="34"/>
  <c r="S402" i="34"/>
  <c r="R402" i="34"/>
  <c r="Q402" i="34"/>
  <c r="P402" i="34"/>
  <c r="I402" i="34"/>
  <c r="AN401" i="34"/>
  <c r="AM401" i="34"/>
  <c r="AL401" i="34"/>
  <c r="AK401" i="34"/>
  <c r="AJ401" i="34"/>
  <c r="AI401" i="34"/>
  <c r="AH401" i="34"/>
  <c r="AG401" i="34"/>
  <c r="AF401" i="34"/>
  <c r="AE401" i="34"/>
  <c r="AD401" i="34"/>
  <c r="AC401" i="34"/>
  <c r="AB401" i="34"/>
  <c r="AA401" i="34"/>
  <c r="Z401" i="34"/>
  <c r="Y401" i="34"/>
  <c r="X401" i="34"/>
  <c r="W401" i="34"/>
  <c r="V401" i="34"/>
  <c r="U401" i="34"/>
  <c r="T401" i="34"/>
  <c r="S401" i="34"/>
  <c r="R401" i="34"/>
  <c r="Q401" i="34"/>
  <c r="P401" i="34"/>
  <c r="N401" i="34"/>
  <c r="AN400" i="34"/>
  <c r="AM400" i="34"/>
  <c r="AL400" i="34"/>
  <c r="AK400" i="34"/>
  <c r="AJ400" i="34"/>
  <c r="AI400" i="34"/>
  <c r="AH400" i="34"/>
  <c r="AG400" i="34"/>
  <c r="AF400" i="34"/>
  <c r="AE400" i="34"/>
  <c r="AD400" i="34"/>
  <c r="AC400" i="34"/>
  <c r="AB400" i="34"/>
  <c r="AA400" i="34"/>
  <c r="Z400" i="34"/>
  <c r="Y400" i="34"/>
  <c r="X400" i="34"/>
  <c r="W400" i="34"/>
  <c r="V400" i="34"/>
  <c r="U400" i="34"/>
  <c r="T400" i="34"/>
  <c r="S400" i="34"/>
  <c r="R400" i="34"/>
  <c r="Q400" i="34"/>
  <c r="P400" i="34"/>
  <c r="N400" i="34"/>
  <c r="I400" i="34"/>
  <c r="N399" i="34"/>
  <c r="N398" i="34"/>
  <c r="AN397" i="34"/>
  <c r="AM397" i="34"/>
  <c r="AL397" i="34"/>
  <c r="AK397" i="34"/>
  <c r="AJ397" i="34"/>
  <c r="AI397" i="34"/>
  <c r="AH397" i="34"/>
  <c r="AG397" i="34"/>
  <c r="AF397" i="34"/>
  <c r="AE397" i="34"/>
  <c r="AD397" i="34"/>
  <c r="AC397" i="34"/>
  <c r="AB397" i="34"/>
  <c r="AA397" i="34"/>
  <c r="Z397" i="34"/>
  <c r="Y397" i="34"/>
  <c r="X397" i="34"/>
  <c r="W397" i="34"/>
  <c r="V397" i="34"/>
  <c r="U397" i="34"/>
  <c r="T397" i="34"/>
  <c r="S397" i="34"/>
  <c r="R397" i="34"/>
  <c r="Q397" i="34"/>
  <c r="P397" i="34"/>
  <c r="I397" i="34"/>
  <c r="AN395" i="34"/>
  <c r="AM395" i="34"/>
  <c r="AL395" i="34"/>
  <c r="AK395" i="34"/>
  <c r="AJ395" i="34"/>
  <c r="AI395" i="34"/>
  <c r="AH395" i="34"/>
  <c r="AG395" i="34"/>
  <c r="AF395" i="34"/>
  <c r="AE395" i="34"/>
  <c r="AD395" i="34"/>
  <c r="AC395" i="34"/>
  <c r="AB395" i="34"/>
  <c r="AA395" i="34"/>
  <c r="Z395" i="34"/>
  <c r="Y395" i="34"/>
  <c r="X395" i="34"/>
  <c r="W395" i="34"/>
  <c r="V395" i="34"/>
  <c r="U395" i="34"/>
  <c r="T395" i="34"/>
  <c r="S395" i="34"/>
  <c r="R395" i="34"/>
  <c r="Q395" i="34"/>
  <c r="P395" i="34"/>
  <c r="N395" i="34"/>
  <c r="I395" i="34"/>
  <c r="I394" i="34" s="1"/>
  <c r="J394" i="34" s="1"/>
  <c r="N394" i="34"/>
  <c r="N393" i="34"/>
  <c r="I387" i="34"/>
  <c r="I383" i="34"/>
  <c r="AN382" i="34"/>
  <c r="AM382" i="34"/>
  <c r="AL382" i="34"/>
  <c r="AK382" i="34"/>
  <c r="AJ382" i="34"/>
  <c r="AI382" i="34"/>
  <c r="AH382" i="34"/>
  <c r="AG382" i="34"/>
  <c r="AF382" i="34"/>
  <c r="AE382" i="34"/>
  <c r="AD382" i="34"/>
  <c r="AC382" i="34"/>
  <c r="AB382" i="34"/>
  <c r="AA382" i="34"/>
  <c r="Z382" i="34"/>
  <c r="Y382" i="34"/>
  <c r="X382" i="34"/>
  <c r="W382" i="34"/>
  <c r="V382" i="34"/>
  <c r="U382" i="34"/>
  <c r="T382" i="34"/>
  <c r="S382" i="34"/>
  <c r="R382" i="34"/>
  <c r="Q382" i="34"/>
  <c r="P382" i="34"/>
  <c r="O382" i="34" s="1"/>
  <c r="AN381" i="34"/>
  <c r="AM381" i="34"/>
  <c r="AL381" i="34"/>
  <c r="AK381" i="34"/>
  <c r="AJ381" i="34"/>
  <c r="AI381" i="34"/>
  <c r="AH381" i="34"/>
  <c r="AG381" i="34"/>
  <c r="AF381" i="34"/>
  <c r="AE381" i="34"/>
  <c r="AD381" i="34"/>
  <c r="AC381" i="34"/>
  <c r="AB381" i="34"/>
  <c r="AA381" i="34"/>
  <c r="Z381" i="34"/>
  <c r="Y381" i="34"/>
  <c r="X381" i="34"/>
  <c r="W381" i="34"/>
  <c r="V381" i="34"/>
  <c r="U381" i="34"/>
  <c r="T381" i="34"/>
  <c r="S381" i="34"/>
  <c r="R381" i="34"/>
  <c r="Q381" i="34"/>
  <c r="P381" i="34"/>
  <c r="O381" i="34" s="1"/>
  <c r="N381" i="34"/>
  <c r="I376" i="34"/>
  <c r="I373" i="34" s="1"/>
  <c r="J373" i="34" s="1"/>
  <c r="AN374" i="34"/>
  <c r="AN372" i="34" s="1"/>
  <c r="AN373" i="34" s="1"/>
  <c r="AM374" i="34"/>
  <c r="AM372" i="34" s="1"/>
  <c r="AM373" i="34" s="1"/>
  <c r="AL374" i="34"/>
  <c r="AK374" i="34"/>
  <c r="AK372" i="34" s="1"/>
  <c r="AK373" i="34" s="1"/>
  <c r="AJ374" i="34"/>
  <c r="AJ372" i="34" s="1"/>
  <c r="AJ373" i="34" s="1"/>
  <c r="AI374" i="34"/>
  <c r="AI372" i="34" s="1"/>
  <c r="AI373" i="34" s="1"/>
  <c r="AH374" i="34"/>
  <c r="AH372" i="34" s="1"/>
  <c r="AH373" i="34" s="1"/>
  <c r="AG374" i="34"/>
  <c r="AG372" i="34" s="1"/>
  <c r="AG373" i="34" s="1"/>
  <c r="AF374" i="34"/>
  <c r="AF372" i="34" s="1"/>
  <c r="AF373" i="34" s="1"/>
  <c r="AE374" i="34"/>
  <c r="AE372" i="34" s="1"/>
  <c r="AE373" i="34" s="1"/>
  <c r="AD374" i="34"/>
  <c r="AC374" i="34"/>
  <c r="AC372" i="34" s="1"/>
  <c r="AC373" i="34" s="1"/>
  <c r="AB374" i="34"/>
  <c r="AB372" i="34" s="1"/>
  <c r="AB373" i="34" s="1"/>
  <c r="AA374" i="34"/>
  <c r="Z374" i="34"/>
  <c r="Z372" i="34" s="1"/>
  <c r="Z373" i="34" s="1"/>
  <c r="Y374" i="34"/>
  <c r="Y372" i="34" s="1"/>
  <c r="Y373" i="34" s="1"/>
  <c r="X374" i="34"/>
  <c r="W374" i="34"/>
  <c r="W372" i="34" s="1"/>
  <c r="W373" i="34" s="1"/>
  <c r="V374" i="34"/>
  <c r="V372" i="34" s="1"/>
  <c r="V373" i="34" s="1"/>
  <c r="U374" i="34"/>
  <c r="U372" i="34" s="1"/>
  <c r="U373" i="34" s="1"/>
  <c r="T374" i="34"/>
  <c r="T372" i="34" s="1"/>
  <c r="T373" i="34" s="1"/>
  <c r="S374" i="34"/>
  <c r="S372" i="34" s="1"/>
  <c r="S373" i="34" s="1"/>
  <c r="R374" i="34"/>
  <c r="R372" i="34" s="1"/>
  <c r="R373" i="34" s="1"/>
  <c r="Q374" i="34"/>
  <c r="Q372" i="34" s="1"/>
  <c r="Q373" i="34" s="1"/>
  <c r="P374" i="34"/>
  <c r="P372" i="34" s="1"/>
  <c r="N374" i="34"/>
  <c r="I374" i="34"/>
  <c r="N373" i="34"/>
  <c r="AL372" i="34"/>
  <c r="AL373" i="34" s="1"/>
  <c r="AD372" i="34"/>
  <c r="AD373" i="34" s="1"/>
  <c r="AA372" i="34"/>
  <c r="AA373" i="34" s="1"/>
  <c r="X372" i="34"/>
  <c r="X373" i="34" s="1"/>
  <c r="N372" i="34"/>
  <c r="AN370" i="34"/>
  <c r="AM370" i="34"/>
  <c r="AL370" i="34"/>
  <c r="AK370" i="34"/>
  <c r="AJ370" i="34"/>
  <c r="AI370" i="34"/>
  <c r="AH370" i="34"/>
  <c r="AG370" i="34"/>
  <c r="AF370" i="34"/>
  <c r="AE370" i="34"/>
  <c r="AD370" i="34"/>
  <c r="AC370" i="34"/>
  <c r="AB370" i="34"/>
  <c r="AA370" i="34"/>
  <c r="Z370" i="34"/>
  <c r="Y370" i="34"/>
  <c r="X370" i="34"/>
  <c r="W370" i="34"/>
  <c r="V370" i="34"/>
  <c r="U370" i="34"/>
  <c r="T370" i="34"/>
  <c r="S370" i="34"/>
  <c r="R370" i="34"/>
  <c r="Q370" i="34"/>
  <c r="P370" i="34"/>
  <c r="I370" i="34"/>
  <c r="AN369" i="34"/>
  <c r="AM369" i="34"/>
  <c r="AL369" i="34"/>
  <c r="AK369" i="34"/>
  <c r="AJ369" i="34"/>
  <c r="AI369" i="34"/>
  <c r="AH369" i="34"/>
  <c r="AG369" i="34"/>
  <c r="AF369" i="34"/>
  <c r="AE369" i="34"/>
  <c r="AD369" i="34"/>
  <c r="AC369" i="34"/>
  <c r="AB369" i="34"/>
  <c r="AA369" i="34"/>
  <c r="Z369" i="34"/>
  <c r="Y369" i="34"/>
  <c r="X369" i="34"/>
  <c r="W369" i="34"/>
  <c r="V369" i="34"/>
  <c r="U369" i="34"/>
  <c r="T369" i="34"/>
  <c r="S369" i="34"/>
  <c r="R369" i="34"/>
  <c r="Q369" i="34"/>
  <c r="P369" i="34"/>
  <c r="N369" i="34"/>
  <c r="I369" i="34"/>
  <c r="N368" i="34"/>
  <c r="N367" i="34"/>
  <c r="AN366" i="34"/>
  <c r="AM366" i="34"/>
  <c r="AL366" i="34"/>
  <c r="AK366" i="34"/>
  <c r="AJ366" i="34"/>
  <c r="AI366" i="34"/>
  <c r="AH366" i="34"/>
  <c r="AG366" i="34"/>
  <c r="AF366" i="34"/>
  <c r="AE366" i="34"/>
  <c r="AD366" i="34"/>
  <c r="AC366" i="34"/>
  <c r="AB366" i="34"/>
  <c r="AA366" i="34"/>
  <c r="Z366" i="34"/>
  <c r="Y366" i="34"/>
  <c r="X366" i="34"/>
  <c r="W366" i="34"/>
  <c r="V366" i="34"/>
  <c r="U366" i="34"/>
  <c r="T366" i="34"/>
  <c r="S366" i="34"/>
  <c r="R366" i="34"/>
  <c r="Q366" i="34"/>
  <c r="P366" i="34"/>
  <c r="AN364" i="34"/>
  <c r="AM364" i="34"/>
  <c r="AL364" i="34"/>
  <c r="AK364" i="34"/>
  <c r="AJ364" i="34"/>
  <c r="AI364" i="34"/>
  <c r="AH364" i="34"/>
  <c r="AG364" i="34"/>
  <c r="AF364" i="34"/>
  <c r="AE364" i="34"/>
  <c r="AD364" i="34"/>
  <c r="AC364" i="34"/>
  <c r="AB364" i="34"/>
  <c r="AA364" i="34"/>
  <c r="Z364" i="34"/>
  <c r="Y364" i="34"/>
  <c r="X364" i="34"/>
  <c r="W364" i="34"/>
  <c r="V364" i="34"/>
  <c r="U364" i="34"/>
  <c r="T364" i="34"/>
  <c r="S364" i="34"/>
  <c r="R364" i="34"/>
  <c r="Q364" i="34"/>
  <c r="P364" i="34"/>
  <c r="I364" i="34"/>
  <c r="AN358" i="34"/>
  <c r="AM358" i="34"/>
  <c r="AL358" i="34"/>
  <c r="AK358" i="34"/>
  <c r="AJ358" i="34"/>
  <c r="AI358" i="34"/>
  <c r="AH358" i="34"/>
  <c r="AG358" i="34"/>
  <c r="AF358" i="34"/>
  <c r="AE358" i="34"/>
  <c r="AD358" i="34"/>
  <c r="AC358" i="34"/>
  <c r="AB358" i="34"/>
  <c r="AA358" i="34"/>
  <c r="Z358" i="34"/>
  <c r="Y358" i="34"/>
  <c r="X358" i="34"/>
  <c r="W358" i="34"/>
  <c r="V358" i="34"/>
  <c r="U358" i="34"/>
  <c r="T358" i="34"/>
  <c r="S358" i="34"/>
  <c r="R358" i="34"/>
  <c r="Q358" i="34"/>
  <c r="P358" i="34"/>
  <c r="N358" i="34"/>
  <c r="I358" i="34"/>
  <c r="I357" i="34" s="1"/>
  <c r="J357" i="34" s="1"/>
  <c r="N357" i="34"/>
  <c r="R356" i="34"/>
  <c r="R357" i="34" s="1"/>
  <c r="N356" i="34"/>
  <c r="I354" i="34"/>
  <c r="I353" i="34"/>
  <c r="N352" i="34"/>
  <c r="AN351" i="34"/>
  <c r="AN352" i="34" s="1"/>
  <c r="AM351" i="34"/>
  <c r="AM352" i="34" s="1"/>
  <c r="AL351" i="34"/>
  <c r="AL352" i="34" s="1"/>
  <c r="AK351" i="34"/>
  <c r="AK352" i="34" s="1"/>
  <c r="AJ351" i="34"/>
  <c r="AJ352" i="34" s="1"/>
  <c r="AI351" i="34"/>
  <c r="AI352" i="34" s="1"/>
  <c r="AH351" i="34"/>
  <c r="AH352" i="34" s="1"/>
  <c r="AG351" i="34"/>
  <c r="AG352" i="34" s="1"/>
  <c r="AF351" i="34"/>
  <c r="AF352" i="34" s="1"/>
  <c r="AE351" i="34"/>
  <c r="AE352" i="34" s="1"/>
  <c r="AD351" i="34"/>
  <c r="AD352" i="34" s="1"/>
  <c r="AC351" i="34"/>
  <c r="AC352" i="34" s="1"/>
  <c r="AB351" i="34"/>
  <c r="AB352" i="34" s="1"/>
  <c r="AA351" i="34"/>
  <c r="AA352" i="34" s="1"/>
  <c r="Z351" i="34"/>
  <c r="Z352" i="34" s="1"/>
  <c r="Y351" i="34"/>
  <c r="Y352" i="34" s="1"/>
  <c r="X351" i="34"/>
  <c r="X352" i="34" s="1"/>
  <c r="W351" i="34"/>
  <c r="W352" i="34" s="1"/>
  <c r="V351" i="34"/>
  <c r="V352" i="34" s="1"/>
  <c r="U351" i="34"/>
  <c r="U352" i="34" s="1"/>
  <c r="T351" i="34"/>
  <c r="T352" i="34" s="1"/>
  <c r="S351" i="34"/>
  <c r="S352" i="34" s="1"/>
  <c r="R351" i="34"/>
  <c r="R352" i="34" s="1"/>
  <c r="Q351" i="34"/>
  <c r="Q352" i="34" s="1"/>
  <c r="P351" i="34"/>
  <c r="P352" i="34" s="1"/>
  <c r="N351" i="34"/>
  <c r="I348" i="34"/>
  <c r="I345" i="34"/>
  <c r="I344" i="34" s="1"/>
  <c r="J344" i="34" s="1"/>
  <c r="N344" i="34"/>
  <c r="AN343" i="34"/>
  <c r="AN344" i="34" s="1"/>
  <c r="AM343" i="34"/>
  <c r="AM344" i="34" s="1"/>
  <c r="AL343" i="34"/>
  <c r="AL344" i="34" s="1"/>
  <c r="AK343" i="34"/>
  <c r="AK344" i="34" s="1"/>
  <c r="AJ343" i="34"/>
  <c r="AJ344" i="34" s="1"/>
  <c r="AI343" i="34"/>
  <c r="AI344" i="34" s="1"/>
  <c r="AH343" i="34"/>
  <c r="AH344" i="34" s="1"/>
  <c r="AG343" i="34"/>
  <c r="AG344" i="34" s="1"/>
  <c r="AF343" i="34"/>
  <c r="AF344" i="34" s="1"/>
  <c r="AE343" i="34"/>
  <c r="AE344" i="34" s="1"/>
  <c r="AD343" i="34"/>
  <c r="AD344" i="34" s="1"/>
  <c r="AC343" i="34"/>
  <c r="AC344" i="34" s="1"/>
  <c r="AB343" i="34"/>
  <c r="AB344" i="34" s="1"/>
  <c r="AA343" i="34"/>
  <c r="AA344" i="34" s="1"/>
  <c r="Z343" i="34"/>
  <c r="Z344" i="34" s="1"/>
  <c r="Y343" i="34"/>
  <c r="Y344" i="34" s="1"/>
  <c r="X343" i="34"/>
  <c r="X344" i="34" s="1"/>
  <c r="W343" i="34"/>
  <c r="W344" i="34" s="1"/>
  <c r="V343" i="34"/>
  <c r="V344" i="34" s="1"/>
  <c r="U343" i="34"/>
  <c r="U344" i="34" s="1"/>
  <c r="T343" i="34"/>
  <c r="T344" i="34" s="1"/>
  <c r="S343" i="34"/>
  <c r="S344" i="34" s="1"/>
  <c r="R343" i="34"/>
  <c r="R344" i="34" s="1"/>
  <c r="Q343" i="34"/>
  <c r="Q344" i="34" s="1"/>
  <c r="P343" i="34"/>
  <c r="N343" i="34"/>
  <c r="AN342" i="34"/>
  <c r="AM342" i="34"/>
  <c r="AL342" i="34"/>
  <c r="AK342" i="34"/>
  <c r="AJ342" i="34"/>
  <c r="AJ339" i="34" s="1"/>
  <c r="AJ340" i="34" s="1"/>
  <c r="AI342" i="34"/>
  <c r="AH342" i="34"/>
  <c r="AG342" i="34"/>
  <c r="AF342" i="34"/>
  <c r="AE342" i="34"/>
  <c r="AD342" i="34"/>
  <c r="AC342" i="34"/>
  <c r="AB342" i="34"/>
  <c r="AB339" i="34" s="1"/>
  <c r="AB340" i="34" s="1"/>
  <c r="AA342" i="34"/>
  <c r="Z342" i="34"/>
  <c r="Y342" i="34"/>
  <c r="X342" i="34"/>
  <c r="W342" i="34"/>
  <c r="V342" i="34"/>
  <c r="U342" i="34"/>
  <c r="T342" i="34"/>
  <c r="T339" i="34" s="1"/>
  <c r="T340" i="34" s="1"/>
  <c r="S342" i="34"/>
  <c r="R342" i="34"/>
  <c r="Q342" i="34"/>
  <c r="P342" i="34"/>
  <c r="N342" i="34"/>
  <c r="I342" i="34"/>
  <c r="AN341" i="34"/>
  <c r="AM341" i="34"/>
  <c r="AM339" i="34" s="1"/>
  <c r="AM340" i="34" s="1"/>
  <c r="AL341" i="34"/>
  <c r="AK341" i="34"/>
  <c r="AJ341" i="34"/>
  <c r="AI341" i="34"/>
  <c r="AH341" i="34"/>
  <c r="AG341" i="34"/>
  <c r="AF341" i="34"/>
  <c r="AE341" i="34"/>
  <c r="AE339" i="34" s="1"/>
  <c r="AE340" i="34" s="1"/>
  <c r="AD341" i="34"/>
  <c r="AC341" i="34"/>
  <c r="AB341" i="34"/>
  <c r="AA341" i="34"/>
  <c r="Z341" i="34"/>
  <c r="Y341" i="34"/>
  <c r="X341" i="34"/>
  <c r="W341" i="34"/>
  <c r="W339" i="34" s="1"/>
  <c r="W340" i="34" s="1"/>
  <c r="V341" i="34"/>
  <c r="U341" i="34"/>
  <c r="T341" i="34"/>
  <c r="S341" i="34"/>
  <c r="R341" i="34"/>
  <c r="Q341" i="34"/>
  <c r="P341" i="34"/>
  <c r="N341" i="34"/>
  <c r="I341" i="34"/>
  <c r="N340" i="34"/>
  <c r="N339" i="34"/>
  <c r="AN338" i="34"/>
  <c r="AM338" i="34"/>
  <c r="AL338" i="34"/>
  <c r="AK338" i="34"/>
  <c r="AJ338" i="34"/>
  <c r="AI338" i="34"/>
  <c r="AH338" i="34"/>
  <c r="AG338" i="34"/>
  <c r="AF338" i="34"/>
  <c r="AE338" i="34"/>
  <c r="AD338" i="34"/>
  <c r="AC338" i="34"/>
  <c r="AB338" i="34"/>
  <c r="AA338" i="34"/>
  <c r="Z338" i="34"/>
  <c r="Y338" i="34"/>
  <c r="X338" i="34"/>
  <c r="W338" i="34"/>
  <c r="V338" i="34"/>
  <c r="U338" i="34"/>
  <c r="T338" i="34"/>
  <c r="S338" i="34"/>
  <c r="R338" i="34"/>
  <c r="Q338" i="34"/>
  <c r="P338" i="34"/>
  <c r="N338" i="34"/>
  <c r="AN337" i="34"/>
  <c r="AM337" i="34"/>
  <c r="AL337" i="34"/>
  <c r="AK337" i="34"/>
  <c r="AJ337" i="34"/>
  <c r="AI337" i="34"/>
  <c r="AH337" i="34"/>
  <c r="AG337" i="34"/>
  <c r="AF337" i="34"/>
  <c r="AE337" i="34"/>
  <c r="AD337" i="34"/>
  <c r="AC337" i="34"/>
  <c r="AB337" i="34"/>
  <c r="AA337" i="34"/>
  <c r="Z337" i="34"/>
  <c r="Y337" i="34"/>
  <c r="X337" i="34"/>
  <c r="W337" i="34"/>
  <c r="V337" i="34"/>
  <c r="U337" i="34"/>
  <c r="T337" i="34"/>
  <c r="S337" i="34"/>
  <c r="R337" i="34"/>
  <c r="Q337" i="34"/>
  <c r="P337" i="34"/>
  <c r="N337" i="34"/>
  <c r="I337" i="34"/>
  <c r="AN336" i="34"/>
  <c r="AM336" i="34"/>
  <c r="AL336" i="34"/>
  <c r="AK336" i="34"/>
  <c r="AJ336" i="34"/>
  <c r="AI336" i="34"/>
  <c r="AH336" i="34"/>
  <c r="AG336" i="34"/>
  <c r="AF336" i="34"/>
  <c r="AE336" i="34"/>
  <c r="AD336" i="34"/>
  <c r="AC336" i="34"/>
  <c r="AB336" i="34"/>
  <c r="AA336" i="34"/>
  <c r="Z336" i="34"/>
  <c r="Y336" i="34"/>
  <c r="X336" i="34"/>
  <c r="W336" i="34"/>
  <c r="V336" i="34"/>
  <c r="U336" i="34"/>
  <c r="T336" i="34"/>
  <c r="S336" i="34"/>
  <c r="R336" i="34"/>
  <c r="Q336" i="34"/>
  <c r="P336" i="34"/>
  <c r="N336" i="34"/>
  <c r="I336" i="34"/>
  <c r="N335" i="34"/>
  <c r="N334" i="34"/>
  <c r="AN333" i="34"/>
  <c r="AM333" i="34"/>
  <c r="AL333" i="34"/>
  <c r="AK333" i="34"/>
  <c r="AJ333" i="34"/>
  <c r="AI333" i="34"/>
  <c r="AH333" i="34"/>
  <c r="AG333" i="34"/>
  <c r="AF333" i="34"/>
  <c r="AE333" i="34"/>
  <c r="AD333" i="34"/>
  <c r="AC333" i="34"/>
  <c r="AB333" i="34"/>
  <c r="AA333" i="34"/>
  <c r="Z333" i="34"/>
  <c r="Y333" i="34"/>
  <c r="X333" i="34"/>
  <c r="W333" i="34"/>
  <c r="V333" i="34"/>
  <c r="U333" i="34"/>
  <c r="T333" i="34"/>
  <c r="S333" i="34"/>
  <c r="R333" i="34"/>
  <c r="Q333" i="34"/>
  <c r="P333" i="34"/>
  <c r="N333" i="34"/>
  <c r="AN332" i="34"/>
  <c r="AM332" i="34"/>
  <c r="AL332" i="34"/>
  <c r="AK332" i="34"/>
  <c r="AJ332" i="34"/>
  <c r="AI332" i="34"/>
  <c r="AH332" i="34"/>
  <c r="AG332" i="34"/>
  <c r="AF332" i="34"/>
  <c r="AE332" i="34"/>
  <c r="AD332" i="34"/>
  <c r="AC332" i="34"/>
  <c r="AB332" i="34"/>
  <c r="AA332" i="34"/>
  <c r="Z332" i="34"/>
  <c r="Y332" i="34"/>
  <c r="X332" i="34"/>
  <c r="W332" i="34"/>
  <c r="V332" i="34"/>
  <c r="U332" i="34"/>
  <c r="T332" i="34"/>
  <c r="S332" i="34"/>
  <c r="R332" i="34"/>
  <c r="Q332" i="34"/>
  <c r="P332" i="34"/>
  <c r="N332" i="34"/>
  <c r="I332" i="34"/>
  <c r="AN330" i="34"/>
  <c r="AM330" i="34"/>
  <c r="AL330" i="34"/>
  <c r="AK330" i="34"/>
  <c r="AJ330" i="34"/>
  <c r="AI330" i="34"/>
  <c r="AH330" i="34"/>
  <c r="AG330" i="34"/>
  <c r="AF330" i="34"/>
  <c r="AE330" i="34"/>
  <c r="AD330" i="34"/>
  <c r="AC330" i="34"/>
  <c r="AB330" i="34"/>
  <c r="AA330" i="34"/>
  <c r="Z330" i="34"/>
  <c r="Y330" i="34"/>
  <c r="X330" i="34"/>
  <c r="W330" i="34"/>
  <c r="V330" i="34"/>
  <c r="U330" i="34"/>
  <c r="T330" i="34"/>
  <c r="S330" i="34"/>
  <c r="R330" i="34"/>
  <c r="Q330" i="34"/>
  <c r="P330" i="34"/>
  <c r="N330" i="34"/>
  <c r="I330" i="34"/>
  <c r="I329" i="34" s="1"/>
  <c r="J329" i="34" s="1"/>
  <c r="N329" i="34"/>
  <c r="N328" i="34"/>
  <c r="AN326" i="34"/>
  <c r="AN323" i="34" s="1"/>
  <c r="AN324" i="34" s="1"/>
  <c r="AM326" i="34"/>
  <c r="AL326" i="34"/>
  <c r="AK326" i="34"/>
  <c r="AJ326" i="34"/>
  <c r="AI326" i="34"/>
  <c r="AH326" i="34"/>
  <c r="AH323" i="34" s="1"/>
  <c r="AH324" i="34" s="1"/>
  <c r="AG326" i="34"/>
  <c r="AF326" i="34"/>
  <c r="AF323" i="34" s="1"/>
  <c r="AF324" i="34" s="1"/>
  <c r="AE326" i="34"/>
  <c r="AD326" i="34"/>
  <c r="AC326" i="34"/>
  <c r="AB326" i="34"/>
  <c r="AA326" i="34"/>
  <c r="Z326" i="34"/>
  <c r="Z323" i="34" s="1"/>
  <c r="Z324" i="34" s="1"/>
  <c r="Y326" i="34"/>
  <c r="X326" i="34"/>
  <c r="X323" i="34" s="1"/>
  <c r="X324" i="34" s="1"/>
  <c r="W326" i="34"/>
  <c r="V326" i="34"/>
  <c r="U326" i="34"/>
  <c r="T326" i="34"/>
  <c r="S326" i="34"/>
  <c r="R326" i="34"/>
  <c r="R323" i="34" s="1"/>
  <c r="R324" i="34" s="1"/>
  <c r="Q326" i="34"/>
  <c r="P326" i="34"/>
  <c r="P323" i="34" s="1"/>
  <c r="P324" i="34" s="1"/>
  <c r="N326" i="34"/>
  <c r="I326" i="34"/>
  <c r="AN325" i="34"/>
  <c r="AM325" i="34"/>
  <c r="AL325" i="34"/>
  <c r="AK325" i="34"/>
  <c r="AK323" i="34" s="1"/>
  <c r="AK324" i="34" s="1"/>
  <c r="AJ325" i="34"/>
  <c r="AI325" i="34"/>
  <c r="AH325" i="34"/>
  <c r="AG325" i="34"/>
  <c r="AF325" i="34"/>
  <c r="AE325" i="34"/>
  <c r="AD325" i="34"/>
  <c r="AC325" i="34"/>
  <c r="AC323" i="34" s="1"/>
  <c r="AC324" i="34" s="1"/>
  <c r="AB325" i="34"/>
  <c r="AB323" i="34" s="1"/>
  <c r="AB324" i="34" s="1"/>
  <c r="AA325" i="34"/>
  <c r="Z325" i="34"/>
  <c r="Y325" i="34"/>
  <c r="X325" i="34"/>
  <c r="W325" i="34"/>
  <c r="V325" i="34"/>
  <c r="U325" i="34"/>
  <c r="U323" i="34" s="1"/>
  <c r="U324" i="34" s="1"/>
  <c r="T325" i="34"/>
  <c r="S325" i="34"/>
  <c r="R325" i="34"/>
  <c r="Q325" i="34"/>
  <c r="P325" i="34"/>
  <c r="N325" i="34"/>
  <c r="I325" i="34"/>
  <c r="I324" i="34" s="1"/>
  <c r="J324" i="34" s="1"/>
  <c r="N324" i="34"/>
  <c r="N323" i="34"/>
  <c r="AN320" i="34"/>
  <c r="AM320" i="34"/>
  <c r="AL320" i="34"/>
  <c r="AK320" i="34"/>
  <c r="AJ320" i="34"/>
  <c r="AI320" i="34"/>
  <c r="AH320" i="34"/>
  <c r="AG320" i="34"/>
  <c r="AG316" i="34" s="1"/>
  <c r="AG317" i="34" s="1"/>
  <c r="AF320" i="34"/>
  <c r="AE320" i="34"/>
  <c r="AD320" i="34"/>
  <c r="AC320" i="34"/>
  <c r="AB320" i="34"/>
  <c r="AA320" i="34"/>
  <c r="Z320" i="34"/>
  <c r="Y320" i="34"/>
  <c r="Y316" i="34" s="1"/>
  <c r="Y317" i="34" s="1"/>
  <c r="X320" i="34"/>
  <c r="W320" i="34"/>
  <c r="V320" i="34"/>
  <c r="U320" i="34"/>
  <c r="T320" i="34"/>
  <c r="S320" i="34"/>
  <c r="R320" i="34"/>
  <c r="Q320" i="34"/>
  <c r="Q316" i="34" s="1"/>
  <c r="Q317" i="34" s="1"/>
  <c r="P320" i="34"/>
  <c r="N320" i="34"/>
  <c r="I320" i="34"/>
  <c r="AN318" i="34"/>
  <c r="AM318" i="34"/>
  <c r="AL318" i="34"/>
  <c r="AL316" i="34" s="1"/>
  <c r="AL317" i="34" s="1"/>
  <c r="AK318" i="34"/>
  <c r="AJ318" i="34"/>
  <c r="AI318" i="34"/>
  <c r="AH318" i="34"/>
  <c r="AG318" i="34"/>
  <c r="AF318" i="34"/>
  <c r="AE318" i="34"/>
  <c r="AD318" i="34"/>
  <c r="AD316" i="34" s="1"/>
  <c r="AD317" i="34" s="1"/>
  <c r="AC318" i="34"/>
  <c r="AB318" i="34"/>
  <c r="AA318" i="34"/>
  <c r="Z318" i="34"/>
  <c r="Y318" i="34"/>
  <c r="X318" i="34"/>
  <c r="W318" i="34"/>
  <c r="V318" i="34"/>
  <c r="V316" i="34" s="1"/>
  <c r="V317" i="34" s="1"/>
  <c r="U318" i="34"/>
  <c r="T318" i="34"/>
  <c r="S318" i="34"/>
  <c r="R318" i="34"/>
  <c r="Q318" i="34"/>
  <c r="P318" i="34"/>
  <c r="N318" i="34"/>
  <c r="I318" i="34"/>
  <c r="I317" i="34" s="1"/>
  <c r="J317" i="34" s="1"/>
  <c r="N317" i="34"/>
  <c r="N316" i="34"/>
  <c r="I312" i="34"/>
  <c r="AN308" i="34"/>
  <c r="AN306" i="34" s="1"/>
  <c r="AN307" i="34" s="1"/>
  <c r="AM308" i="34"/>
  <c r="AM306" i="34" s="1"/>
  <c r="AM307" i="34" s="1"/>
  <c r="AL308" i="34"/>
  <c r="AL306" i="34" s="1"/>
  <c r="AL307" i="34" s="1"/>
  <c r="AK308" i="34"/>
  <c r="AK306" i="34" s="1"/>
  <c r="AJ308" i="34"/>
  <c r="AJ306" i="34" s="1"/>
  <c r="AJ307" i="34" s="1"/>
  <c r="AI308" i="34"/>
  <c r="AI306" i="34" s="1"/>
  <c r="AI307" i="34" s="1"/>
  <c r="AH308" i="34"/>
  <c r="AH306" i="34" s="1"/>
  <c r="AH307" i="34" s="1"/>
  <c r="AG308" i="34"/>
  <c r="AF308" i="34"/>
  <c r="AF306" i="34" s="1"/>
  <c r="AF307" i="34" s="1"/>
  <c r="AE308" i="34"/>
  <c r="AE306" i="34" s="1"/>
  <c r="AE307" i="34" s="1"/>
  <c r="AD308" i="34"/>
  <c r="AD306" i="34" s="1"/>
  <c r="AD307" i="34" s="1"/>
  <c r="AC308" i="34"/>
  <c r="AC306" i="34" s="1"/>
  <c r="AC307" i="34" s="1"/>
  <c r="AB308" i="34"/>
  <c r="AB306" i="34" s="1"/>
  <c r="AB307" i="34" s="1"/>
  <c r="AA308" i="34"/>
  <c r="AA306" i="34" s="1"/>
  <c r="AA307" i="34" s="1"/>
  <c r="Z308" i="34"/>
  <c r="Z306" i="34" s="1"/>
  <c r="Z307" i="34" s="1"/>
  <c r="Y308" i="34"/>
  <c r="Y306" i="34" s="1"/>
  <c r="Y307" i="34" s="1"/>
  <c r="X308" i="34"/>
  <c r="X306" i="34" s="1"/>
  <c r="X307" i="34" s="1"/>
  <c r="W308" i="34"/>
  <c r="V308" i="34"/>
  <c r="V306" i="34" s="1"/>
  <c r="V307" i="34" s="1"/>
  <c r="U308" i="34"/>
  <c r="U306" i="34" s="1"/>
  <c r="U307" i="34" s="1"/>
  <c r="T308" i="34"/>
  <c r="T306" i="34" s="1"/>
  <c r="T307" i="34" s="1"/>
  <c r="S308" i="34"/>
  <c r="S306" i="34" s="1"/>
  <c r="S307" i="34" s="1"/>
  <c r="R308" i="34"/>
  <c r="R306" i="34" s="1"/>
  <c r="Q308" i="34"/>
  <c r="Q306" i="34" s="1"/>
  <c r="Q307" i="34" s="1"/>
  <c r="P308" i="34"/>
  <c r="P306" i="34" s="1"/>
  <c r="P307" i="34" s="1"/>
  <c r="N308" i="34"/>
  <c r="I308" i="34"/>
  <c r="AK307" i="34"/>
  <c r="N307" i="34"/>
  <c r="AG306" i="34"/>
  <c r="AG307" i="34" s="1"/>
  <c r="W306" i="34"/>
  <c r="W307" i="34" s="1"/>
  <c r="N306" i="34"/>
  <c r="I303" i="34"/>
  <c r="I301" i="34"/>
  <c r="I300" i="34" s="1"/>
  <c r="J300" i="34" s="1"/>
  <c r="AN300" i="34"/>
  <c r="AM300" i="34"/>
  <c r="AL300" i="34"/>
  <c r="AK300" i="34"/>
  <c r="AJ300" i="34"/>
  <c r="AI300" i="34"/>
  <c r="AH300" i="34"/>
  <c r="AG300" i="34"/>
  <c r="AF300" i="34"/>
  <c r="AE300" i="34"/>
  <c r="AD300" i="34"/>
  <c r="AC300" i="34"/>
  <c r="AB300" i="34"/>
  <c r="AA300" i="34"/>
  <c r="Z300" i="34"/>
  <c r="Y300" i="34"/>
  <c r="X300" i="34"/>
  <c r="W300" i="34"/>
  <c r="V300" i="34"/>
  <c r="U300" i="34"/>
  <c r="T300" i="34"/>
  <c r="S300" i="34"/>
  <c r="R300" i="34"/>
  <c r="Q300" i="34"/>
  <c r="P300" i="34"/>
  <c r="N300" i="34"/>
  <c r="AN299" i="34"/>
  <c r="AM299" i="34"/>
  <c r="AL299" i="34"/>
  <c r="AK299" i="34"/>
  <c r="AJ299" i="34"/>
  <c r="AI299" i="34"/>
  <c r="AH299" i="34"/>
  <c r="AG299" i="34"/>
  <c r="AF299" i="34"/>
  <c r="AE299" i="34"/>
  <c r="AD299" i="34"/>
  <c r="AC299" i="34"/>
  <c r="AB299" i="34"/>
  <c r="AA299" i="34"/>
  <c r="Z299" i="34"/>
  <c r="Y299" i="34"/>
  <c r="X299" i="34"/>
  <c r="W299" i="34"/>
  <c r="V299" i="34"/>
  <c r="U299" i="34"/>
  <c r="T299" i="34"/>
  <c r="S299" i="34"/>
  <c r="R299" i="34"/>
  <c r="Q299" i="34"/>
  <c r="P299" i="34"/>
  <c r="O299" i="34" s="1"/>
  <c r="N299" i="34"/>
  <c r="I297" i="34"/>
  <c r="I295" i="34"/>
  <c r="I294" i="34" s="1"/>
  <c r="J294" i="34" s="1"/>
  <c r="AN294" i="34"/>
  <c r="AM294" i="34"/>
  <c r="AL294" i="34"/>
  <c r="AK294" i="34"/>
  <c r="AJ294" i="34"/>
  <c r="AI294" i="34"/>
  <c r="AH294" i="34"/>
  <c r="AG294" i="34"/>
  <c r="AF294" i="34"/>
  <c r="AE294" i="34"/>
  <c r="AD294" i="34"/>
  <c r="AC294" i="34"/>
  <c r="AB294" i="34"/>
  <c r="AA294" i="34"/>
  <c r="Z294" i="34"/>
  <c r="Y294" i="34"/>
  <c r="X294" i="34"/>
  <c r="W294" i="34"/>
  <c r="V294" i="34"/>
  <c r="U294" i="34"/>
  <c r="T294" i="34"/>
  <c r="S294" i="34"/>
  <c r="R294" i="34"/>
  <c r="Q294" i="34"/>
  <c r="P294" i="34"/>
  <c r="O294" i="34" s="1"/>
  <c r="N294" i="34"/>
  <c r="AN293" i="34"/>
  <c r="AN281" i="34" s="1"/>
  <c r="AN282" i="34" s="1"/>
  <c r="AM293" i="34"/>
  <c r="AM281" i="34" s="1"/>
  <c r="AM282" i="34" s="1"/>
  <c r="AL293" i="34"/>
  <c r="AL281" i="34" s="1"/>
  <c r="AL282" i="34" s="1"/>
  <c r="AK293" i="34"/>
  <c r="AK281" i="34" s="1"/>
  <c r="AK282" i="34" s="1"/>
  <c r="AJ293" i="34"/>
  <c r="AJ281" i="34" s="1"/>
  <c r="AJ282" i="34" s="1"/>
  <c r="AI293" i="34"/>
  <c r="AI281" i="34" s="1"/>
  <c r="AI282" i="34" s="1"/>
  <c r="AH293" i="34"/>
  <c r="AH281" i="34" s="1"/>
  <c r="AH282" i="34" s="1"/>
  <c r="AG293" i="34"/>
  <c r="AG281" i="34" s="1"/>
  <c r="AG282" i="34" s="1"/>
  <c r="AF293" i="34"/>
  <c r="AF281" i="34" s="1"/>
  <c r="AF282" i="34" s="1"/>
  <c r="AE293" i="34"/>
  <c r="AE281" i="34" s="1"/>
  <c r="AE282" i="34" s="1"/>
  <c r="AD293" i="34"/>
  <c r="AD281" i="34" s="1"/>
  <c r="AD282" i="34" s="1"/>
  <c r="AC293" i="34"/>
  <c r="AC281" i="34" s="1"/>
  <c r="AC282" i="34" s="1"/>
  <c r="AB293" i="34"/>
  <c r="AB281" i="34" s="1"/>
  <c r="AB282" i="34" s="1"/>
  <c r="AA293" i="34"/>
  <c r="AA281" i="34" s="1"/>
  <c r="AA282" i="34" s="1"/>
  <c r="Z293" i="34"/>
  <c r="Z281" i="34" s="1"/>
  <c r="Z282" i="34" s="1"/>
  <c r="Y293" i="34"/>
  <c r="Y281" i="34" s="1"/>
  <c r="Y282" i="34" s="1"/>
  <c r="X293" i="34"/>
  <c r="X281" i="34" s="1"/>
  <c r="X282" i="34" s="1"/>
  <c r="W293" i="34"/>
  <c r="W281" i="34" s="1"/>
  <c r="W282" i="34" s="1"/>
  <c r="V293" i="34"/>
  <c r="V281" i="34" s="1"/>
  <c r="V282" i="34" s="1"/>
  <c r="U293" i="34"/>
  <c r="U281" i="34" s="1"/>
  <c r="U282" i="34" s="1"/>
  <c r="T293" i="34"/>
  <c r="T281" i="34" s="1"/>
  <c r="T282" i="34" s="1"/>
  <c r="S293" i="34"/>
  <c r="S281" i="34" s="1"/>
  <c r="S282" i="34" s="1"/>
  <c r="R293" i="34"/>
  <c r="R281" i="34" s="1"/>
  <c r="R282" i="34" s="1"/>
  <c r="Q293" i="34"/>
  <c r="Q281" i="34" s="1"/>
  <c r="Q282" i="34" s="1"/>
  <c r="P293" i="34"/>
  <c r="O293" i="34" s="1"/>
  <c r="N293" i="34"/>
  <c r="I287" i="34"/>
  <c r="I283" i="34"/>
  <c r="I282" i="34" s="1"/>
  <c r="J282" i="34" s="1"/>
  <c r="N282" i="34"/>
  <c r="N281" i="34"/>
  <c r="AN280" i="34"/>
  <c r="AM280" i="34"/>
  <c r="AL280" i="34"/>
  <c r="AK280" i="34"/>
  <c r="AJ280" i="34"/>
  <c r="AI280" i="34"/>
  <c r="AH280" i="34"/>
  <c r="AG280" i="34"/>
  <c r="AF280" i="34"/>
  <c r="AE280" i="34"/>
  <c r="AD280" i="34"/>
  <c r="AC280" i="34"/>
  <c r="AB280" i="34"/>
  <c r="AA280" i="34"/>
  <c r="Z280" i="34"/>
  <c r="Y280" i="34"/>
  <c r="X280" i="34"/>
  <c r="W280" i="34"/>
  <c r="V280" i="34"/>
  <c r="U280" i="34"/>
  <c r="T280" i="34"/>
  <c r="S280" i="34"/>
  <c r="R280" i="34"/>
  <c r="Q280" i="34"/>
  <c r="P280" i="34"/>
  <c r="N280" i="34"/>
  <c r="AN278" i="34"/>
  <c r="AM278" i="34"/>
  <c r="AL278" i="34"/>
  <c r="AK278" i="34"/>
  <c r="AJ278" i="34"/>
  <c r="AI278" i="34"/>
  <c r="AH278" i="34"/>
  <c r="AG278" i="34"/>
  <c r="AF278" i="34"/>
  <c r="AE278" i="34"/>
  <c r="AD278" i="34"/>
  <c r="AC278" i="34"/>
  <c r="AB278" i="34"/>
  <c r="AA278" i="34"/>
  <c r="Z278" i="34"/>
  <c r="Y278" i="34"/>
  <c r="X278" i="34"/>
  <c r="W278" i="34"/>
  <c r="V278" i="34"/>
  <c r="U278" i="34"/>
  <c r="T278" i="34"/>
  <c r="S278" i="34"/>
  <c r="R278" i="34"/>
  <c r="Q278" i="34"/>
  <c r="P278" i="34"/>
  <c r="N278" i="34"/>
  <c r="I278" i="34"/>
  <c r="AN276" i="34"/>
  <c r="AM276" i="34"/>
  <c r="AL276" i="34"/>
  <c r="AK276" i="34"/>
  <c r="AJ276" i="34"/>
  <c r="AI276" i="34"/>
  <c r="AH276" i="34"/>
  <c r="AG276" i="34"/>
  <c r="AF276" i="34"/>
  <c r="AE276" i="34"/>
  <c r="AD276" i="34"/>
  <c r="AC276" i="34"/>
  <c r="AB276" i="34"/>
  <c r="AA276" i="34"/>
  <c r="Z276" i="34"/>
  <c r="Y276" i="34"/>
  <c r="X276" i="34"/>
  <c r="W276" i="34"/>
  <c r="V276" i="34"/>
  <c r="U276" i="34"/>
  <c r="T276" i="34"/>
  <c r="S276" i="34"/>
  <c r="R276" i="34"/>
  <c r="Q276" i="34"/>
  <c r="P276" i="34"/>
  <c r="N276" i="34"/>
  <c r="AN275" i="34"/>
  <c r="AM275" i="34"/>
  <c r="AL275" i="34"/>
  <c r="AK275" i="34"/>
  <c r="AJ275" i="34"/>
  <c r="AI275" i="34"/>
  <c r="AH275" i="34"/>
  <c r="AG275" i="34"/>
  <c r="AF275" i="34"/>
  <c r="AE275" i="34"/>
  <c r="AD275" i="34"/>
  <c r="AC275" i="34"/>
  <c r="AB275" i="34"/>
  <c r="AA275" i="34"/>
  <c r="Z275" i="34"/>
  <c r="Y275" i="34"/>
  <c r="X275" i="34"/>
  <c r="W275" i="34"/>
  <c r="V275" i="34"/>
  <c r="U275" i="34"/>
  <c r="T275" i="34"/>
  <c r="S275" i="34"/>
  <c r="R275" i="34"/>
  <c r="Q275" i="34"/>
  <c r="P275" i="34"/>
  <c r="N275" i="34"/>
  <c r="I275" i="34"/>
  <c r="N274" i="34"/>
  <c r="N273" i="34"/>
  <c r="I272" i="34"/>
  <c r="I270" i="34"/>
  <c r="N269" i="34"/>
  <c r="AN268" i="34"/>
  <c r="AN269" i="34" s="1"/>
  <c r="AM268" i="34"/>
  <c r="AM269" i="34" s="1"/>
  <c r="AL268" i="34"/>
  <c r="AL269" i="34" s="1"/>
  <c r="AK268" i="34"/>
  <c r="AK269" i="34" s="1"/>
  <c r="AJ268" i="34"/>
  <c r="AJ269" i="34" s="1"/>
  <c r="AI268" i="34"/>
  <c r="AI269" i="34" s="1"/>
  <c r="AH268" i="34"/>
  <c r="AH269" i="34" s="1"/>
  <c r="AG268" i="34"/>
  <c r="AG269" i="34" s="1"/>
  <c r="AF268" i="34"/>
  <c r="AF269" i="34" s="1"/>
  <c r="AE268" i="34"/>
  <c r="AE269" i="34" s="1"/>
  <c r="AD268" i="34"/>
  <c r="AD269" i="34" s="1"/>
  <c r="AC268" i="34"/>
  <c r="AC269" i="34" s="1"/>
  <c r="AB268" i="34"/>
  <c r="AB269" i="34" s="1"/>
  <c r="AA268" i="34"/>
  <c r="AA269" i="34" s="1"/>
  <c r="Z268" i="34"/>
  <c r="Z269" i="34" s="1"/>
  <c r="Y268" i="34"/>
  <c r="Y269" i="34" s="1"/>
  <c r="X268" i="34"/>
  <c r="X269" i="34" s="1"/>
  <c r="W268" i="34"/>
  <c r="W269" i="34" s="1"/>
  <c r="V268" i="34"/>
  <c r="V269" i="34" s="1"/>
  <c r="U268" i="34"/>
  <c r="U269" i="34" s="1"/>
  <c r="T268" i="34"/>
  <c r="T269" i="34" s="1"/>
  <c r="S268" i="34"/>
  <c r="S269" i="34" s="1"/>
  <c r="R268" i="34"/>
  <c r="R269" i="34" s="1"/>
  <c r="Q268" i="34"/>
  <c r="Q269" i="34" s="1"/>
  <c r="P268" i="34"/>
  <c r="P269" i="34" s="1"/>
  <c r="N268" i="34"/>
  <c r="I262" i="34"/>
  <c r="I258" i="34"/>
  <c r="AD257" i="34"/>
  <c r="N257" i="34"/>
  <c r="AN256" i="34"/>
  <c r="AN257" i="34" s="1"/>
  <c r="AM256" i="34"/>
  <c r="AM257" i="34" s="1"/>
  <c r="AL256" i="34"/>
  <c r="AL257" i="34" s="1"/>
  <c r="AK256" i="34"/>
  <c r="AK257" i="34" s="1"/>
  <c r="AJ256" i="34"/>
  <c r="AJ257" i="34" s="1"/>
  <c r="AI256" i="34"/>
  <c r="AI257" i="34" s="1"/>
  <c r="AH256" i="34"/>
  <c r="AH257" i="34" s="1"/>
  <c r="AG256" i="34"/>
  <c r="AG257" i="34" s="1"/>
  <c r="AF256" i="34"/>
  <c r="AF257" i="34" s="1"/>
  <c r="AE256" i="34"/>
  <c r="AE257" i="34" s="1"/>
  <c r="AD256" i="34"/>
  <c r="AC256" i="34"/>
  <c r="AC257" i="34" s="1"/>
  <c r="AB256" i="34"/>
  <c r="AB257" i="34" s="1"/>
  <c r="AA256" i="34"/>
  <c r="AA257" i="34" s="1"/>
  <c r="Z256" i="34"/>
  <c r="Z257" i="34" s="1"/>
  <c r="Y256" i="34"/>
  <c r="Y257" i="34" s="1"/>
  <c r="X256" i="34"/>
  <c r="X257" i="34" s="1"/>
  <c r="W256" i="34"/>
  <c r="W257" i="34" s="1"/>
  <c r="V256" i="34"/>
  <c r="V257" i="34" s="1"/>
  <c r="U256" i="34"/>
  <c r="U257" i="34" s="1"/>
  <c r="T256" i="34"/>
  <c r="T257" i="34" s="1"/>
  <c r="S256" i="34"/>
  <c r="S257" i="34" s="1"/>
  <c r="R256" i="34"/>
  <c r="R257" i="34" s="1"/>
  <c r="Q256" i="34"/>
  <c r="Q257" i="34" s="1"/>
  <c r="P256" i="34"/>
  <c r="P257" i="34" s="1"/>
  <c r="N256" i="34"/>
  <c r="I254" i="34"/>
  <c r="I248" i="34"/>
  <c r="AI247" i="34"/>
  <c r="AN246" i="34"/>
  <c r="AN247" i="34" s="1"/>
  <c r="AM246" i="34"/>
  <c r="AM247" i="34" s="1"/>
  <c r="AL246" i="34"/>
  <c r="AL247" i="34" s="1"/>
  <c r="AK246" i="34"/>
  <c r="AK247" i="34" s="1"/>
  <c r="AJ246" i="34"/>
  <c r="AJ247" i="34" s="1"/>
  <c r="AI246" i="34"/>
  <c r="AH246" i="34"/>
  <c r="AH247" i="34" s="1"/>
  <c r="AG246" i="34"/>
  <c r="AG247" i="34" s="1"/>
  <c r="AF246" i="34"/>
  <c r="AF247" i="34" s="1"/>
  <c r="AE246" i="34"/>
  <c r="AE247" i="34" s="1"/>
  <c r="AD246" i="34"/>
  <c r="AD247" i="34" s="1"/>
  <c r="AC246" i="34"/>
  <c r="AC247" i="34" s="1"/>
  <c r="AB246" i="34"/>
  <c r="AB247" i="34" s="1"/>
  <c r="AA246" i="34"/>
  <c r="AA247" i="34" s="1"/>
  <c r="Z246" i="34"/>
  <c r="Z247" i="34" s="1"/>
  <c r="Y246" i="34"/>
  <c r="Y247" i="34" s="1"/>
  <c r="X246" i="34"/>
  <c r="X247" i="34" s="1"/>
  <c r="W246" i="34"/>
  <c r="W247" i="34" s="1"/>
  <c r="V246" i="34"/>
  <c r="V247" i="34" s="1"/>
  <c r="U246" i="34"/>
  <c r="U247" i="34" s="1"/>
  <c r="T246" i="34"/>
  <c r="T247" i="34" s="1"/>
  <c r="S246" i="34"/>
  <c r="S247" i="34" s="1"/>
  <c r="R246" i="34"/>
  <c r="Q246" i="34"/>
  <c r="Q247" i="34" s="1"/>
  <c r="P246" i="34"/>
  <c r="P247" i="34" s="1"/>
  <c r="N246" i="34"/>
  <c r="AN245" i="34"/>
  <c r="AM245" i="34"/>
  <c r="AL245" i="34"/>
  <c r="AK245" i="34"/>
  <c r="AJ245" i="34"/>
  <c r="AI245" i="34"/>
  <c r="AH245" i="34"/>
  <c r="AG245" i="34"/>
  <c r="AF245" i="34"/>
  <c r="AE245" i="34"/>
  <c r="AD245" i="34"/>
  <c r="AC245" i="34"/>
  <c r="AB245" i="34"/>
  <c r="AA245" i="34"/>
  <c r="Z245" i="34"/>
  <c r="Y245" i="34"/>
  <c r="X245" i="34"/>
  <c r="W245" i="34"/>
  <c r="V245" i="34"/>
  <c r="U245" i="34"/>
  <c r="T245" i="34"/>
  <c r="S245" i="34"/>
  <c r="R245" i="34"/>
  <c r="Q245" i="34"/>
  <c r="P245" i="34"/>
  <c r="N245" i="34"/>
  <c r="AN244" i="34"/>
  <c r="AM244" i="34"/>
  <c r="AL244" i="34"/>
  <c r="AK244" i="34"/>
  <c r="AJ244" i="34"/>
  <c r="AI244" i="34"/>
  <c r="AH244" i="34"/>
  <c r="AG244" i="34"/>
  <c r="AF244" i="34"/>
  <c r="AE244" i="34"/>
  <c r="AD244" i="34"/>
  <c r="AC244" i="34"/>
  <c r="AB244" i="34"/>
  <c r="AA244" i="34"/>
  <c r="Z244" i="34"/>
  <c r="Y244" i="34"/>
  <c r="X244" i="34"/>
  <c r="W244" i="34"/>
  <c r="V244" i="34"/>
  <c r="U244" i="34"/>
  <c r="T244" i="34"/>
  <c r="S244" i="34"/>
  <c r="R244" i="34"/>
  <c r="Q244" i="34"/>
  <c r="P244" i="34"/>
  <c r="N244" i="34"/>
  <c r="I244" i="34"/>
  <c r="AN243" i="34"/>
  <c r="AM243" i="34"/>
  <c r="AL243" i="34"/>
  <c r="AK243" i="34"/>
  <c r="AJ243" i="34"/>
  <c r="AI243" i="34"/>
  <c r="AH243" i="34"/>
  <c r="AG243" i="34"/>
  <c r="AF243" i="34"/>
  <c r="AE243" i="34"/>
  <c r="AD243" i="34"/>
  <c r="AC243" i="34"/>
  <c r="AB243" i="34"/>
  <c r="AA243" i="34"/>
  <c r="Z243" i="34"/>
  <c r="Y243" i="34"/>
  <c r="X243" i="34"/>
  <c r="W243" i="34"/>
  <c r="V243" i="34"/>
  <c r="U243" i="34"/>
  <c r="T243" i="34"/>
  <c r="S243" i="34"/>
  <c r="R243" i="34"/>
  <c r="Q243" i="34"/>
  <c r="P243" i="34"/>
  <c r="AN242" i="34"/>
  <c r="AM242" i="34"/>
  <c r="AL242" i="34"/>
  <c r="AK242" i="34"/>
  <c r="AJ242" i="34"/>
  <c r="AI242" i="34"/>
  <c r="AH242" i="34"/>
  <c r="AG242" i="34"/>
  <c r="AF242" i="34"/>
  <c r="AE242" i="34"/>
  <c r="AD242" i="34"/>
  <c r="AC242" i="34"/>
  <c r="AB242" i="34"/>
  <c r="AA242" i="34"/>
  <c r="Z242" i="34"/>
  <c r="Y242" i="34"/>
  <c r="X242" i="34"/>
  <c r="W242" i="34"/>
  <c r="V242" i="34"/>
  <c r="U242" i="34"/>
  <c r="T242" i="34"/>
  <c r="S242" i="34"/>
  <c r="R242" i="34"/>
  <c r="Q242" i="34"/>
  <c r="P242" i="34"/>
  <c r="N242" i="34"/>
  <c r="I242" i="34"/>
  <c r="N241" i="34"/>
  <c r="N240" i="34"/>
  <c r="AN235" i="34"/>
  <c r="AM235" i="34"/>
  <c r="AL235" i="34"/>
  <c r="AK235" i="34"/>
  <c r="AJ235" i="34"/>
  <c r="AI235" i="34"/>
  <c r="AH235" i="34"/>
  <c r="AG235" i="34"/>
  <c r="AF235" i="34"/>
  <c r="AE235" i="34"/>
  <c r="AD235" i="34"/>
  <c r="AC235" i="34"/>
  <c r="AB235" i="34"/>
  <c r="AA235" i="34"/>
  <c r="Z235" i="34"/>
  <c r="Y235" i="34"/>
  <c r="X235" i="34"/>
  <c r="W235" i="34"/>
  <c r="V235" i="34"/>
  <c r="S235" i="34"/>
  <c r="R235" i="34"/>
  <c r="P235" i="34"/>
  <c r="I235" i="34"/>
  <c r="AN234" i="34"/>
  <c r="AM234" i="34"/>
  <c r="AL234" i="34"/>
  <c r="AK234" i="34"/>
  <c r="AJ234" i="34"/>
  <c r="AI234" i="34"/>
  <c r="AH234" i="34"/>
  <c r="AG234" i="34"/>
  <c r="AF234" i="34"/>
  <c r="AE234" i="34"/>
  <c r="AD234" i="34"/>
  <c r="AC234" i="34"/>
  <c r="AB234" i="34"/>
  <c r="AA234" i="34"/>
  <c r="Z234" i="34"/>
  <c r="Y234" i="34"/>
  <c r="X234" i="34"/>
  <c r="W234" i="34"/>
  <c r="V234" i="34"/>
  <c r="U234" i="34"/>
  <c r="T234" i="34"/>
  <c r="S234" i="34"/>
  <c r="R234" i="34"/>
  <c r="Q234" i="34"/>
  <c r="P234" i="34"/>
  <c r="N234" i="34"/>
  <c r="I234" i="34"/>
  <c r="N233" i="34"/>
  <c r="N232" i="34"/>
  <c r="AN227" i="34"/>
  <c r="AM227" i="34"/>
  <c r="AL227" i="34"/>
  <c r="AK227" i="34"/>
  <c r="AJ227" i="34"/>
  <c r="AI227" i="34"/>
  <c r="AH227" i="34"/>
  <c r="AG227" i="34"/>
  <c r="AF227" i="34"/>
  <c r="AE227" i="34"/>
  <c r="AD227" i="34"/>
  <c r="AC227" i="34"/>
  <c r="AB227" i="34"/>
  <c r="AA227" i="34"/>
  <c r="Z227" i="34"/>
  <c r="Y227" i="34"/>
  <c r="X227" i="34"/>
  <c r="W227" i="34"/>
  <c r="V227" i="34"/>
  <c r="U227" i="34"/>
  <c r="T227" i="34"/>
  <c r="S227" i="34"/>
  <c r="R227" i="34"/>
  <c r="Q227" i="34"/>
  <c r="P227" i="34"/>
  <c r="N227" i="34"/>
  <c r="I227" i="34"/>
  <c r="AN222" i="34"/>
  <c r="AM222" i="34"/>
  <c r="AL222" i="34"/>
  <c r="AK222" i="34"/>
  <c r="AJ222" i="34"/>
  <c r="AI222" i="34"/>
  <c r="AH222" i="34"/>
  <c r="AG222" i="34"/>
  <c r="AF222" i="34"/>
  <c r="AE222" i="34"/>
  <c r="AD222" i="34"/>
  <c r="AC222" i="34"/>
  <c r="AB222" i="34"/>
  <c r="AA222" i="34"/>
  <c r="Z222" i="34"/>
  <c r="Y222" i="34"/>
  <c r="X222" i="34"/>
  <c r="W222" i="34"/>
  <c r="V222" i="34"/>
  <c r="U222" i="34"/>
  <c r="T222" i="34"/>
  <c r="S222" i="34"/>
  <c r="R222" i="34"/>
  <c r="Q222" i="34"/>
  <c r="P222" i="34"/>
  <c r="N222" i="34"/>
  <c r="AN221" i="34"/>
  <c r="AM221" i="34"/>
  <c r="AL221" i="34"/>
  <c r="AK221" i="34"/>
  <c r="AJ221" i="34"/>
  <c r="AI221" i="34"/>
  <c r="AH221" i="34"/>
  <c r="AG221" i="34"/>
  <c r="AF221" i="34"/>
  <c r="AE221" i="34"/>
  <c r="AD221" i="34"/>
  <c r="AC221" i="34"/>
  <c r="AB221" i="34"/>
  <c r="AA221" i="34"/>
  <c r="Z221" i="34"/>
  <c r="Y221" i="34"/>
  <c r="X221" i="34"/>
  <c r="W221" i="34"/>
  <c r="V221" i="34"/>
  <c r="U221" i="34"/>
  <c r="T221" i="34"/>
  <c r="S221" i="34"/>
  <c r="R221" i="34"/>
  <c r="Q221" i="34"/>
  <c r="P221" i="34"/>
  <c r="N221" i="34"/>
  <c r="I221" i="34"/>
  <c r="N220" i="34"/>
  <c r="N219" i="34"/>
  <c r="AN218" i="34"/>
  <c r="AM218" i="34"/>
  <c r="AL218" i="34"/>
  <c r="AK218" i="34"/>
  <c r="AJ218" i="34"/>
  <c r="AI218" i="34"/>
  <c r="AH218" i="34"/>
  <c r="AG218" i="34"/>
  <c r="AF218" i="34"/>
  <c r="AE218" i="34"/>
  <c r="AD218" i="34"/>
  <c r="AC218" i="34"/>
  <c r="AB218" i="34"/>
  <c r="AA218" i="34"/>
  <c r="Z218" i="34"/>
  <c r="Y218" i="34"/>
  <c r="X218" i="34"/>
  <c r="W218" i="34"/>
  <c r="V218" i="34"/>
  <c r="S218" i="34"/>
  <c r="R218" i="34"/>
  <c r="P218" i="34"/>
  <c r="AN217" i="34"/>
  <c r="AM217" i="34"/>
  <c r="AL217" i="34"/>
  <c r="AK217" i="34"/>
  <c r="AJ217" i="34"/>
  <c r="AI217" i="34"/>
  <c r="AH217" i="34"/>
  <c r="AG217" i="34"/>
  <c r="AF217" i="34"/>
  <c r="AE217" i="34"/>
  <c r="AD217" i="34"/>
  <c r="AC217" i="34"/>
  <c r="AB217" i="34"/>
  <c r="AA217" i="34"/>
  <c r="Z217" i="34"/>
  <c r="Y217" i="34"/>
  <c r="X217" i="34"/>
  <c r="W217" i="34"/>
  <c r="V217" i="34"/>
  <c r="U217" i="34"/>
  <c r="T217" i="34"/>
  <c r="S217" i="34"/>
  <c r="R217" i="34"/>
  <c r="Q217" i="34"/>
  <c r="P217" i="34"/>
  <c r="N217" i="34"/>
  <c r="AN215" i="34"/>
  <c r="AM215" i="34"/>
  <c r="AL215" i="34"/>
  <c r="AK215" i="34"/>
  <c r="AJ215" i="34"/>
  <c r="AI215" i="34"/>
  <c r="AH215" i="34"/>
  <c r="AG215" i="34"/>
  <c r="AF215" i="34"/>
  <c r="AE215" i="34"/>
  <c r="AD215" i="34"/>
  <c r="AC215" i="34"/>
  <c r="AB215" i="34"/>
  <c r="AA215" i="34"/>
  <c r="Z215" i="34"/>
  <c r="Y215" i="34"/>
  <c r="X215" i="34"/>
  <c r="W215" i="34"/>
  <c r="V215" i="34"/>
  <c r="S215" i="34"/>
  <c r="R215" i="34"/>
  <c r="P215" i="34"/>
  <c r="N215" i="34"/>
  <c r="AN214" i="34"/>
  <c r="AM214" i="34"/>
  <c r="AL214" i="34"/>
  <c r="AK214" i="34"/>
  <c r="AJ214" i="34"/>
  <c r="AI214" i="34"/>
  <c r="AH214" i="34"/>
  <c r="AG214" i="34"/>
  <c r="AF214" i="34"/>
  <c r="AE214" i="34"/>
  <c r="AD214" i="34"/>
  <c r="AC214" i="34"/>
  <c r="AB214" i="34"/>
  <c r="AA214" i="34"/>
  <c r="Z214" i="34"/>
  <c r="Y214" i="34"/>
  <c r="X214" i="34"/>
  <c r="W214" i="34"/>
  <c r="V214" i="34"/>
  <c r="U214" i="34"/>
  <c r="T214" i="34"/>
  <c r="S214" i="34"/>
  <c r="R214" i="34"/>
  <c r="Q214" i="34"/>
  <c r="P214" i="34"/>
  <c r="N214" i="34"/>
  <c r="AN213" i="34"/>
  <c r="AM213" i="34"/>
  <c r="AL213" i="34"/>
  <c r="AK213" i="34"/>
  <c r="AJ213" i="34"/>
  <c r="AI213" i="34"/>
  <c r="AH213" i="34"/>
  <c r="AG213" i="34"/>
  <c r="AF213" i="34"/>
  <c r="AE213" i="34"/>
  <c r="AD213" i="34"/>
  <c r="AC213" i="34"/>
  <c r="AB213" i="34"/>
  <c r="AA213" i="34"/>
  <c r="Z213" i="34"/>
  <c r="Y213" i="34"/>
  <c r="X213" i="34"/>
  <c r="W213" i="34"/>
  <c r="V213" i="34"/>
  <c r="U213" i="34"/>
  <c r="T213" i="34"/>
  <c r="S213" i="34"/>
  <c r="R213" i="34"/>
  <c r="Q213" i="34"/>
  <c r="P213" i="34"/>
  <c r="N213" i="34"/>
  <c r="I213" i="34"/>
  <c r="AN212" i="34"/>
  <c r="AM212" i="34"/>
  <c r="AL212" i="34"/>
  <c r="AK212" i="34"/>
  <c r="AJ212" i="34"/>
  <c r="AI212" i="34"/>
  <c r="AH212" i="34"/>
  <c r="AG212" i="34"/>
  <c r="AF212" i="34"/>
  <c r="AE212" i="34"/>
  <c r="AD212" i="34"/>
  <c r="AC212" i="34"/>
  <c r="AB212" i="34"/>
  <c r="AA212" i="34"/>
  <c r="Z212" i="34"/>
  <c r="Y212" i="34"/>
  <c r="X212" i="34"/>
  <c r="W212" i="34"/>
  <c r="V212" i="34"/>
  <c r="U212" i="34"/>
  <c r="T212" i="34"/>
  <c r="S212" i="34"/>
  <c r="R212" i="34"/>
  <c r="Q212" i="34"/>
  <c r="P212" i="34"/>
  <c r="N212" i="34"/>
  <c r="AN211" i="34"/>
  <c r="AM211" i="34"/>
  <c r="AL211" i="34"/>
  <c r="AK211" i="34"/>
  <c r="AJ211" i="34"/>
  <c r="AI211" i="34"/>
  <c r="AH211" i="34"/>
  <c r="AG211" i="34"/>
  <c r="AF211" i="34"/>
  <c r="AE211" i="34"/>
  <c r="AD211" i="34"/>
  <c r="AC211" i="34"/>
  <c r="AB211" i="34"/>
  <c r="AA211" i="34"/>
  <c r="Z211" i="34"/>
  <c r="Y211" i="34"/>
  <c r="X211" i="34"/>
  <c r="W211" i="34"/>
  <c r="V211" i="34"/>
  <c r="U211" i="34"/>
  <c r="T211" i="34"/>
  <c r="S211" i="34"/>
  <c r="R211" i="34"/>
  <c r="Q211" i="34"/>
  <c r="P211" i="34"/>
  <c r="N211" i="34"/>
  <c r="AN208" i="34"/>
  <c r="AM208" i="34"/>
  <c r="AL208" i="34"/>
  <c r="AK208" i="34"/>
  <c r="AJ208" i="34"/>
  <c r="AI208" i="34"/>
  <c r="AH208" i="34"/>
  <c r="AG208" i="34"/>
  <c r="AF208" i="34"/>
  <c r="AE208" i="34"/>
  <c r="AD208" i="34"/>
  <c r="AC208" i="34"/>
  <c r="AB208" i="34"/>
  <c r="AA208" i="34"/>
  <c r="Z208" i="34"/>
  <c r="Y208" i="34"/>
  <c r="X208" i="34"/>
  <c r="W208" i="34"/>
  <c r="V208" i="34"/>
  <c r="U208" i="34"/>
  <c r="T208" i="34"/>
  <c r="S208" i="34"/>
  <c r="R208" i="34"/>
  <c r="Q208" i="34"/>
  <c r="P208" i="34"/>
  <c r="N208" i="34"/>
  <c r="AN207" i="34"/>
  <c r="AM207" i="34"/>
  <c r="AL207" i="34"/>
  <c r="AK207" i="34"/>
  <c r="AJ207" i="34"/>
  <c r="AI207" i="34"/>
  <c r="AH207" i="34"/>
  <c r="AG207" i="34"/>
  <c r="AF207" i="34"/>
  <c r="AE207" i="34"/>
  <c r="AD207" i="34"/>
  <c r="AC207" i="34"/>
  <c r="AB207" i="34"/>
  <c r="AA207" i="34"/>
  <c r="Z207" i="34"/>
  <c r="Y207" i="34"/>
  <c r="X207" i="34"/>
  <c r="W207" i="34"/>
  <c r="V207" i="34"/>
  <c r="U207" i="34"/>
  <c r="T207" i="34"/>
  <c r="S207" i="34"/>
  <c r="R207" i="34"/>
  <c r="Q207" i="34"/>
  <c r="P207" i="34"/>
  <c r="N207" i="34"/>
  <c r="I207" i="34"/>
  <c r="N206" i="34"/>
  <c r="N205" i="34"/>
  <c r="AN204" i="34"/>
  <c r="AM204" i="34"/>
  <c r="AL204" i="34"/>
  <c r="AK204" i="34"/>
  <c r="AJ204" i="34"/>
  <c r="AI204" i="34"/>
  <c r="AH204" i="34"/>
  <c r="AG204" i="34"/>
  <c r="AF204" i="34"/>
  <c r="AE204" i="34"/>
  <c r="AD204" i="34"/>
  <c r="AC204" i="34"/>
  <c r="AB204" i="34"/>
  <c r="AA204" i="34"/>
  <c r="Z204" i="34"/>
  <c r="Y204" i="34"/>
  <c r="X204" i="34"/>
  <c r="W204" i="34"/>
  <c r="V204" i="34"/>
  <c r="U204" i="34"/>
  <c r="T204" i="34"/>
  <c r="S204" i="34"/>
  <c r="R204" i="34"/>
  <c r="Q204" i="34"/>
  <c r="P204" i="34"/>
  <c r="N204" i="34"/>
  <c r="AN203" i="34"/>
  <c r="AM203" i="34"/>
  <c r="AL203" i="34"/>
  <c r="AK203" i="34"/>
  <c r="AJ203" i="34"/>
  <c r="AI203" i="34"/>
  <c r="AH203" i="34"/>
  <c r="AG203" i="34"/>
  <c r="AF203" i="34"/>
  <c r="AE203" i="34"/>
  <c r="AD203" i="34"/>
  <c r="AC203" i="34"/>
  <c r="AB203" i="34"/>
  <c r="AA203" i="34"/>
  <c r="Z203" i="34"/>
  <c r="Y203" i="34"/>
  <c r="X203" i="34"/>
  <c r="W203" i="34"/>
  <c r="V203" i="34"/>
  <c r="U203" i="34"/>
  <c r="T203" i="34"/>
  <c r="S203" i="34"/>
  <c r="R203" i="34"/>
  <c r="Q203" i="34"/>
  <c r="P203" i="34"/>
  <c r="N203" i="34"/>
  <c r="I203" i="34"/>
  <c r="AN202" i="34"/>
  <c r="AM202" i="34"/>
  <c r="AL202" i="34"/>
  <c r="AK202" i="34"/>
  <c r="AJ202" i="34"/>
  <c r="AI202" i="34"/>
  <c r="AH202" i="34"/>
  <c r="AG202" i="34"/>
  <c r="AF202" i="34"/>
  <c r="AE202" i="34"/>
  <c r="AD202" i="34"/>
  <c r="AC202" i="34"/>
  <c r="AB202" i="34"/>
  <c r="AA202" i="34"/>
  <c r="Z202" i="34"/>
  <c r="Y202" i="34"/>
  <c r="X202" i="34"/>
  <c r="W202" i="34"/>
  <c r="V202" i="34"/>
  <c r="U202" i="34"/>
  <c r="T202" i="34"/>
  <c r="S202" i="34"/>
  <c r="R202" i="34"/>
  <c r="Q202" i="34"/>
  <c r="P202" i="34"/>
  <c r="N202" i="34"/>
  <c r="AN201" i="34"/>
  <c r="AM201" i="34"/>
  <c r="AL201" i="34"/>
  <c r="AK201" i="34"/>
  <c r="AJ201" i="34"/>
  <c r="AI201" i="34"/>
  <c r="AH201" i="34"/>
  <c r="AG201" i="34"/>
  <c r="AF201" i="34"/>
  <c r="AE201" i="34"/>
  <c r="AD201" i="34"/>
  <c r="AC201" i="34"/>
  <c r="AB201" i="34"/>
  <c r="AA201" i="34"/>
  <c r="Z201" i="34"/>
  <c r="Y201" i="34"/>
  <c r="X201" i="34"/>
  <c r="W201" i="34"/>
  <c r="V201" i="34"/>
  <c r="U201" i="34"/>
  <c r="T201" i="34"/>
  <c r="S201" i="34"/>
  <c r="R201" i="34"/>
  <c r="Q201" i="34"/>
  <c r="P201" i="34"/>
  <c r="N201" i="34"/>
  <c r="AN199" i="34"/>
  <c r="AM199" i="34"/>
  <c r="AL199" i="34"/>
  <c r="AK199" i="34"/>
  <c r="AJ199" i="34"/>
  <c r="AI199" i="34"/>
  <c r="AH199" i="34"/>
  <c r="AG199" i="34"/>
  <c r="AF199" i="34"/>
  <c r="AE199" i="34"/>
  <c r="AD199" i="34"/>
  <c r="AC199" i="34"/>
  <c r="AB199" i="34"/>
  <c r="AA199" i="34"/>
  <c r="Z199" i="34"/>
  <c r="Y199" i="34"/>
  <c r="X199" i="34"/>
  <c r="W199" i="34"/>
  <c r="V199" i="34"/>
  <c r="U199" i="34"/>
  <c r="T199" i="34"/>
  <c r="S199" i="34"/>
  <c r="R199" i="34"/>
  <c r="Q199" i="34"/>
  <c r="P199" i="34"/>
  <c r="N199" i="34"/>
  <c r="I199" i="34"/>
  <c r="N198" i="34"/>
  <c r="N197" i="34"/>
  <c r="AN191" i="34"/>
  <c r="AM191" i="34"/>
  <c r="AL191" i="34"/>
  <c r="AK191" i="34"/>
  <c r="AJ191" i="34"/>
  <c r="AI191" i="34"/>
  <c r="AH191" i="34"/>
  <c r="AG191" i="34"/>
  <c r="AF191" i="34"/>
  <c r="AE191" i="34"/>
  <c r="AD191" i="34"/>
  <c r="AC191" i="34"/>
  <c r="AB191" i="34"/>
  <c r="AA191" i="34"/>
  <c r="Z191" i="34"/>
  <c r="Y191" i="34"/>
  <c r="X191" i="34"/>
  <c r="W191" i="34"/>
  <c r="V191" i="34"/>
  <c r="U191" i="34"/>
  <c r="T191" i="34"/>
  <c r="S191" i="34"/>
  <c r="R191" i="34"/>
  <c r="Q191" i="34"/>
  <c r="P191" i="34"/>
  <c r="I191" i="34"/>
  <c r="AN190" i="34"/>
  <c r="AM190" i="34"/>
  <c r="AL190" i="34"/>
  <c r="AK190" i="34"/>
  <c r="AJ190" i="34"/>
  <c r="AI190" i="34"/>
  <c r="AH190" i="34"/>
  <c r="AG190" i="34"/>
  <c r="AF190" i="34"/>
  <c r="AE190" i="34"/>
  <c r="AD190" i="34"/>
  <c r="AC190" i="34"/>
  <c r="AB190" i="34"/>
  <c r="AA190" i="34"/>
  <c r="Z190" i="34"/>
  <c r="Y190" i="34"/>
  <c r="X190" i="34"/>
  <c r="W190" i="34"/>
  <c r="V190" i="34"/>
  <c r="U190" i="34"/>
  <c r="T190" i="34"/>
  <c r="S190" i="34"/>
  <c r="R190" i="34"/>
  <c r="Q190" i="34"/>
  <c r="P190" i="34"/>
  <c r="N190" i="34"/>
  <c r="AN189" i="34"/>
  <c r="AM189" i="34"/>
  <c r="AL189" i="34"/>
  <c r="AK189" i="34"/>
  <c r="AJ189" i="34"/>
  <c r="AI189" i="34"/>
  <c r="AH189" i="34"/>
  <c r="AG189" i="34"/>
  <c r="AF189" i="34"/>
  <c r="AE189" i="34"/>
  <c r="AD189" i="34"/>
  <c r="AC189" i="34"/>
  <c r="AB189" i="34"/>
  <c r="AA189" i="34"/>
  <c r="Z189" i="34"/>
  <c r="Y189" i="34"/>
  <c r="X189" i="34"/>
  <c r="W189" i="34"/>
  <c r="V189" i="34"/>
  <c r="U189" i="34"/>
  <c r="T189" i="34"/>
  <c r="S189" i="34"/>
  <c r="R189" i="34"/>
  <c r="Q189" i="34"/>
  <c r="P189" i="34"/>
  <c r="N189" i="34"/>
  <c r="AN188" i="34"/>
  <c r="AM188" i="34"/>
  <c r="AL188" i="34"/>
  <c r="AK188" i="34"/>
  <c r="AJ188" i="34"/>
  <c r="AI188" i="34"/>
  <c r="AH188" i="34"/>
  <c r="AG188" i="34"/>
  <c r="AF188" i="34"/>
  <c r="AE188" i="34"/>
  <c r="AD188" i="34"/>
  <c r="AC188" i="34"/>
  <c r="AB188" i="34"/>
  <c r="AA188" i="34"/>
  <c r="Z188" i="34"/>
  <c r="Y188" i="34"/>
  <c r="X188" i="34"/>
  <c r="W188" i="34"/>
  <c r="V188" i="34"/>
  <c r="U188" i="34"/>
  <c r="T188" i="34"/>
  <c r="S188" i="34"/>
  <c r="R188" i="34"/>
  <c r="Q188" i="34"/>
  <c r="P188" i="34"/>
  <c r="N188" i="34"/>
  <c r="AN187" i="34"/>
  <c r="AM187" i="34"/>
  <c r="AL187" i="34"/>
  <c r="AK187" i="34"/>
  <c r="AJ187" i="34"/>
  <c r="AI187" i="34"/>
  <c r="AH187" i="34"/>
  <c r="AG187" i="34"/>
  <c r="AF187" i="34"/>
  <c r="AE187" i="34"/>
  <c r="AE184" i="34" s="1"/>
  <c r="AE185" i="34" s="1"/>
  <c r="AD187" i="34"/>
  <c r="AC187" i="34"/>
  <c r="AB187" i="34"/>
  <c r="AA187" i="34"/>
  <c r="Z187" i="34"/>
  <c r="Y187" i="34"/>
  <c r="X187" i="34"/>
  <c r="W187" i="34"/>
  <c r="V187" i="34"/>
  <c r="U187" i="34"/>
  <c r="T187" i="34"/>
  <c r="S187" i="34"/>
  <c r="R187" i="34"/>
  <c r="Q187" i="34"/>
  <c r="P187" i="34"/>
  <c r="N187" i="34"/>
  <c r="AN186" i="34"/>
  <c r="AM186" i="34"/>
  <c r="AL186" i="34"/>
  <c r="AK186" i="34"/>
  <c r="AJ186" i="34"/>
  <c r="AI186" i="34"/>
  <c r="AH186" i="34"/>
  <c r="AG186" i="34"/>
  <c r="AF186" i="34"/>
  <c r="AE186" i="34"/>
  <c r="AD186" i="34"/>
  <c r="AC186" i="34"/>
  <c r="AB186" i="34"/>
  <c r="AA186" i="34"/>
  <c r="Z186" i="34"/>
  <c r="Y186" i="34"/>
  <c r="X186" i="34"/>
  <c r="W186" i="34"/>
  <c r="V186" i="34"/>
  <c r="U186" i="34"/>
  <c r="T186" i="34"/>
  <c r="S186" i="34"/>
  <c r="R186" i="34"/>
  <c r="Q186" i="34"/>
  <c r="P186" i="34"/>
  <c r="N186" i="34"/>
  <c r="I186" i="34"/>
  <c r="N185" i="34"/>
  <c r="N184" i="34"/>
  <c r="AN182" i="34"/>
  <c r="AM182" i="34"/>
  <c r="AL182" i="34"/>
  <c r="AK182" i="34"/>
  <c r="AJ182" i="34"/>
  <c r="AI182" i="34"/>
  <c r="AH182" i="34"/>
  <c r="AG182" i="34"/>
  <c r="AF182" i="34"/>
  <c r="AE182" i="34"/>
  <c r="AD182" i="34"/>
  <c r="AC182" i="34"/>
  <c r="AB182" i="34"/>
  <c r="AA182" i="34"/>
  <c r="Z182" i="34"/>
  <c r="Y182" i="34"/>
  <c r="X182" i="34"/>
  <c r="W182" i="34"/>
  <c r="V182" i="34"/>
  <c r="U182" i="34"/>
  <c r="T182" i="34"/>
  <c r="S182" i="34"/>
  <c r="R182" i="34"/>
  <c r="Q182" i="34"/>
  <c r="P182" i="34"/>
  <c r="N182" i="34"/>
  <c r="AN181" i="34"/>
  <c r="AM181" i="34"/>
  <c r="AL181" i="34"/>
  <c r="AK181" i="34"/>
  <c r="AJ181" i="34"/>
  <c r="AI181" i="34"/>
  <c r="AH181" i="34"/>
  <c r="AG181" i="34"/>
  <c r="AF181" i="34"/>
  <c r="AE181" i="34"/>
  <c r="AD181" i="34"/>
  <c r="AC181" i="34"/>
  <c r="AB181" i="34"/>
  <c r="AA181" i="34"/>
  <c r="Z181" i="34"/>
  <c r="Y181" i="34"/>
  <c r="X181" i="34"/>
  <c r="W181" i="34"/>
  <c r="V181" i="34"/>
  <c r="U181" i="34"/>
  <c r="T181" i="34"/>
  <c r="S181" i="34"/>
  <c r="R181" i="34"/>
  <c r="Q181" i="34"/>
  <c r="P181" i="34"/>
  <c r="N181" i="34"/>
  <c r="AN180" i="34"/>
  <c r="AM180" i="34"/>
  <c r="AL180" i="34"/>
  <c r="AK180" i="34"/>
  <c r="AJ180" i="34"/>
  <c r="AI180" i="34"/>
  <c r="AH180" i="34"/>
  <c r="AG180" i="34"/>
  <c r="AF180" i="34"/>
  <c r="AE180" i="34"/>
  <c r="AD180" i="34"/>
  <c r="AC180" i="34"/>
  <c r="AB180" i="34"/>
  <c r="AA180" i="34"/>
  <c r="Z180" i="34"/>
  <c r="Y180" i="34"/>
  <c r="X180" i="34"/>
  <c r="W180" i="34"/>
  <c r="V180" i="34"/>
  <c r="S180" i="34"/>
  <c r="R180" i="34"/>
  <c r="P180" i="34"/>
  <c r="N180" i="34"/>
  <c r="AN179" i="34"/>
  <c r="AM179" i="34"/>
  <c r="AL179" i="34"/>
  <c r="AK179" i="34"/>
  <c r="AJ179" i="34"/>
  <c r="AI179" i="34"/>
  <c r="AH179" i="34"/>
  <c r="AG179" i="34"/>
  <c r="AF179" i="34"/>
  <c r="AE179" i="34"/>
  <c r="AD179" i="34"/>
  <c r="AC179" i="34"/>
  <c r="AB179" i="34"/>
  <c r="AA179" i="34"/>
  <c r="Z179" i="34"/>
  <c r="Y179" i="34"/>
  <c r="X179" i="34"/>
  <c r="W179" i="34"/>
  <c r="V179" i="34"/>
  <c r="U179" i="34"/>
  <c r="T179" i="34"/>
  <c r="S179" i="34"/>
  <c r="R179" i="34"/>
  <c r="Q179" i="34"/>
  <c r="P179" i="34"/>
  <c r="N179" i="34"/>
  <c r="I179" i="34"/>
  <c r="AN170" i="34"/>
  <c r="AM170" i="34"/>
  <c r="AL170" i="34"/>
  <c r="AK170" i="34"/>
  <c r="AJ170" i="34"/>
  <c r="AI170" i="34"/>
  <c r="AH170" i="34"/>
  <c r="AG170" i="34"/>
  <c r="AF170" i="34"/>
  <c r="AE170" i="34"/>
  <c r="AD170" i="34"/>
  <c r="AC170" i="34"/>
  <c r="AB170" i="34"/>
  <c r="AA170" i="34"/>
  <c r="Z170" i="34"/>
  <c r="Y170" i="34"/>
  <c r="X170" i="34"/>
  <c r="W170" i="34"/>
  <c r="V170" i="34"/>
  <c r="U170" i="34"/>
  <c r="T170" i="34"/>
  <c r="S170" i="34"/>
  <c r="R170" i="34"/>
  <c r="Q170" i="34"/>
  <c r="P170" i="34"/>
  <c r="N170" i="34"/>
  <c r="AN169" i="34"/>
  <c r="AM169" i="34"/>
  <c r="AL169" i="34"/>
  <c r="AK169" i="34"/>
  <c r="AJ169" i="34"/>
  <c r="AI169" i="34"/>
  <c r="AH169" i="34"/>
  <c r="AG169" i="34"/>
  <c r="AF169" i="34"/>
  <c r="AE169" i="34"/>
  <c r="AD169" i="34"/>
  <c r="AC169" i="34"/>
  <c r="AB169" i="34"/>
  <c r="AA169" i="34"/>
  <c r="Z169" i="34"/>
  <c r="Y169" i="34"/>
  <c r="X169" i="34"/>
  <c r="W169" i="34"/>
  <c r="V169" i="34"/>
  <c r="U169" i="34"/>
  <c r="T169" i="34"/>
  <c r="S169" i="34"/>
  <c r="R169" i="34"/>
  <c r="Q169" i="34"/>
  <c r="P169" i="34"/>
  <c r="N169" i="34"/>
  <c r="I169" i="34"/>
  <c r="N168" i="34"/>
  <c r="N167" i="34"/>
  <c r="I160" i="34"/>
  <c r="I155" i="34"/>
  <c r="N154" i="34"/>
  <c r="AN153" i="34"/>
  <c r="AN154" i="34" s="1"/>
  <c r="AM153" i="34"/>
  <c r="AM154" i="34" s="1"/>
  <c r="AL153" i="34"/>
  <c r="AL154" i="34" s="1"/>
  <c r="AK153" i="34"/>
  <c r="AK154" i="34" s="1"/>
  <c r="AJ153" i="34"/>
  <c r="AJ154" i="34" s="1"/>
  <c r="AI153" i="34"/>
  <c r="AI154" i="34" s="1"/>
  <c r="AH153" i="34"/>
  <c r="AH154" i="34" s="1"/>
  <c r="AG153" i="34"/>
  <c r="AG154" i="34" s="1"/>
  <c r="AF153" i="34"/>
  <c r="AF154" i="34" s="1"/>
  <c r="AE153" i="34"/>
  <c r="AE154" i="34" s="1"/>
  <c r="AD153" i="34"/>
  <c r="AD154" i="34" s="1"/>
  <c r="AC153" i="34"/>
  <c r="AC154" i="34" s="1"/>
  <c r="AB153" i="34"/>
  <c r="AB154" i="34" s="1"/>
  <c r="AA153" i="34"/>
  <c r="AA154" i="34" s="1"/>
  <c r="Z153" i="34"/>
  <c r="Z154" i="34" s="1"/>
  <c r="Y153" i="34"/>
  <c r="Y154" i="34" s="1"/>
  <c r="X153" i="34"/>
  <c r="X154" i="34" s="1"/>
  <c r="W153" i="34"/>
  <c r="W154" i="34" s="1"/>
  <c r="V153" i="34"/>
  <c r="V154" i="34" s="1"/>
  <c r="U153" i="34"/>
  <c r="U154" i="34" s="1"/>
  <c r="T153" i="34"/>
  <c r="T154" i="34" s="1"/>
  <c r="S153" i="34"/>
  <c r="S154" i="34" s="1"/>
  <c r="R153" i="34"/>
  <c r="R154" i="34" s="1"/>
  <c r="Q153" i="34"/>
  <c r="Q154" i="34" s="1"/>
  <c r="P153" i="34"/>
  <c r="P154" i="34" s="1"/>
  <c r="N153" i="34"/>
  <c r="I147" i="34"/>
  <c r="AN141" i="34"/>
  <c r="AM141" i="34"/>
  <c r="AL141" i="34"/>
  <c r="AK141" i="34"/>
  <c r="AJ141" i="34"/>
  <c r="AI141" i="34"/>
  <c r="AH141" i="34"/>
  <c r="AG141" i="34"/>
  <c r="AF141" i="34"/>
  <c r="AE141" i="34"/>
  <c r="AD141" i="34"/>
  <c r="AC141" i="34"/>
  <c r="AB141" i="34"/>
  <c r="AA141" i="34"/>
  <c r="Z141" i="34"/>
  <c r="Y141" i="34"/>
  <c r="X141" i="34"/>
  <c r="W141" i="34"/>
  <c r="V141" i="34"/>
  <c r="U141" i="34"/>
  <c r="T141" i="34"/>
  <c r="S141" i="34"/>
  <c r="R141" i="34"/>
  <c r="Q141" i="34"/>
  <c r="P141" i="34"/>
  <c r="N141" i="34"/>
  <c r="AN140" i="34"/>
  <c r="AM140" i="34"/>
  <c r="AL140" i="34"/>
  <c r="AK140" i="34"/>
  <c r="AJ140" i="34"/>
  <c r="AI140" i="34"/>
  <c r="AH140" i="34"/>
  <c r="AG140" i="34"/>
  <c r="AF140" i="34"/>
  <c r="AE140" i="34"/>
  <c r="AD140" i="34"/>
  <c r="AC140" i="34"/>
  <c r="AB140" i="34"/>
  <c r="AA140" i="34"/>
  <c r="Z140" i="34"/>
  <c r="Y140" i="34"/>
  <c r="X140" i="34"/>
  <c r="W140" i="34"/>
  <c r="V140" i="34"/>
  <c r="U140" i="34"/>
  <c r="T140" i="34"/>
  <c r="S140" i="34"/>
  <c r="R140" i="34"/>
  <c r="Q140" i="34"/>
  <c r="P140" i="34"/>
  <c r="N140" i="34"/>
  <c r="I140" i="34"/>
  <c r="N139" i="34"/>
  <c r="N138" i="34"/>
  <c r="AN135" i="34"/>
  <c r="AN123" i="34" s="1"/>
  <c r="AN124" i="34" s="1"/>
  <c r="AM135" i="34"/>
  <c r="AM123" i="34" s="1"/>
  <c r="AM124" i="34" s="1"/>
  <c r="AL135" i="34"/>
  <c r="AL123" i="34" s="1"/>
  <c r="AL124" i="34" s="1"/>
  <c r="AK135" i="34"/>
  <c r="AK123" i="34" s="1"/>
  <c r="AK124" i="34" s="1"/>
  <c r="AJ135" i="34"/>
  <c r="AJ123" i="34" s="1"/>
  <c r="AJ124" i="34" s="1"/>
  <c r="AI135" i="34"/>
  <c r="AI123" i="34" s="1"/>
  <c r="AI124" i="34" s="1"/>
  <c r="AH135" i="34"/>
  <c r="AH123" i="34" s="1"/>
  <c r="AH124" i="34" s="1"/>
  <c r="AG135" i="34"/>
  <c r="AG123" i="34" s="1"/>
  <c r="AG124" i="34" s="1"/>
  <c r="AF135" i="34"/>
  <c r="AF123" i="34" s="1"/>
  <c r="AF124" i="34" s="1"/>
  <c r="AE135" i="34"/>
  <c r="AE123" i="34" s="1"/>
  <c r="AE124" i="34" s="1"/>
  <c r="AD135" i="34"/>
  <c r="AD123" i="34" s="1"/>
  <c r="AD124" i="34" s="1"/>
  <c r="AC135" i="34"/>
  <c r="AC123" i="34" s="1"/>
  <c r="AC124" i="34" s="1"/>
  <c r="AB135" i="34"/>
  <c r="AB123" i="34" s="1"/>
  <c r="AB124" i="34" s="1"/>
  <c r="AA135" i="34"/>
  <c r="AA123" i="34" s="1"/>
  <c r="AA124" i="34" s="1"/>
  <c r="Z135" i="34"/>
  <c r="Z123" i="34" s="1"/>
  <c r="Z124" i="34" s="1"/>
  <c r="Y135" i="34"/>
  <c r="Y123" i="34" s="1"/>
  <c r="Y124" i="34" s="1"/>
  <c r="X135" i="34"/>
  <c r="X123" i="34" s="1"/>
  <c r="X124" i="34" s="1"/>
  <c r="W135" i="34"/>
  <c r="W123" i="34" s="1"/>
  <c r="W124" i="34" s="1"/>
  <c r="V135" i="34"/>
  <c r="V123" i="34" s="1"/>
  <c r="V124" i="34" s="1"/>
  <c r="U135" i="34"/>
  <c r="U123" i="34" s="1"/>
  <c r="U124" i="34" s="1"/>
  <c r="T135" i="34"/>
  <c r="S135" i="34"/>
  <c r="S123" i="34" s="1"/>
  <c r="S124" i="34" s="1"/>
  <c r="R135" i="34"/>
  <c r="R123" i="34" s="1"/>
  <c r="R124" i="34" s="1"/>
  <c r="Q135" i="34"/>
  <c r="Q123" i="34" s="1"/>
  <c r="Q124" i="34" s="1"/>
  <c r="P135" i="34"/>
  <c r="P123" i="34" s="1"/>
  <c r="P124" i="34" s="1"/>
  <c r="N135" i="34"/>
  <c r="I132" i="34"/>
  <c r="I125" i="34"/>
  <c r="N124" i="34"/>
  <c r="T123" i="34"/>
  <c r="T124" i="34" s="1"/>
  <c r="N123" i="34"/>
  <c r="I118" i="34"/>
  <c r="I111" i="34"/>
  <c r="N110" i="34"/>
  <c r="AN109" i="34"/>
  <c r="AN110" i="34" s="1"/>
  <c r="AM109" i="34"/>
  <c r="AM110" i="34" s="1"/>
  <c r="AL109" i="34"/>
  <c r="AL110" i="34" s="1"/>
  <c r="AK109" i="34"/>
  <c r="AK110" i="34" s="1"/>
  <c r="AJ109" i="34"/>
  <c r="AJ110" i="34" s="1"/>
  <c r="AI109" i="34"/>
  <c r="AI110" i="34" s="1"/>
  <c r="AH109" i="34"/>
  <c r="AH110" i="34" s="1"/>
  <c r="AG109" i="34"/>
  <c r="AG110" i="34" s="1"/>
  <c r="AF109" i="34"/>
  <c r="AF110" i="34" s="1"/>
  <c r="AE109" i="34"/>
  <c r="AE110" i="34" s="1"/>
  <c r="AD109" i="34"/>
  <c r="AD110" i="34" s="1"/>
  <c r="AC109" i="34"/>
  <c r="AC110" i="34" s="1"/>
  <c r="AB109" i="34"/>
  <c r="AB110" i="34" s="1"/>
  <c r="AA109" i="34"/>
  <c r="AA110" i="34" s="1"/>
  <c r="Z109" i="34"/>
  <c r="Z110" i="34" s="1"/>
  <c r="Y109" i="34"/>
  <c r="Y110" i="34" s="1"/>
  <c r="X109" i="34"/>
  <c r="X110" i="34" s="1"/>
  <c r="W109" i="34"/>
  <c r="W110" i="34" s="1"/>
  <c r="V109" i="34"/>
  <c r="V110" i="34" s="1"/>
  <c r="U109" i="34"/>
  <c r="U110" i="34" s="1"/>
  <c r="T109" i="34"/>
  <c r="T110" i="34" s="1"/>
  <c r="S109" i="34"/>
  <c r="S110" i="34" s="1"/>
  <c r="R109" i="34"/>
  <c r="R110" i="34" s="1"/>
  <c r="Q109" i="34"/>
  <c r="Q110" i="34" s="1"/>
  <c r="P109" i="34"/>
  <c r="N109" i="34"/>
  <c r="AN105" i="34"/>
  <c r="AM105" i="34"/>
  <c r="AL105" i="34"/>
  <c r="AK105" i="34"/>
  <c r="AJ105" i="34"/>
  <c r="AI105" i="34"/>
  <c r="AH105" i="34"/>
  <c r="AG105" i="34"/>
  <c r="AF105" i="34"/>
  <c r="AE105" i="34"/>
  <c r="AD105" i="34"/>
  <c r="AC105" i="34"/>
  <c r="AB105" i="34"/>
  <c r="AA105" i="34"/>
  <c r="Z105" i="34"/>
  <c r="Y105" i="34"/>
  <c r="X105" i="34"/>
  <c r="W105" i="34"/>
  <c r="V105" i="34"/>
  <c r="U105" i="34"/>
  <c r="T105" i="34"/>
  <c r="S105" i="34"/>
  <c r="R105" i="34"/>
  <c r="Q105" i="34"/>
  <c r="P105" i="34"/>
  <c r="N105" i="34"/>
  <c r="AN104" i="34"/>
  <c r="AM104" i="34"/>
  <c r="AL104" i="34"/>
  <c r="AK104" i="34"/>
  <c r="AJ104" i="34"/>
  <c r="AI104" i="34"/>
  <c r="AH104" i="34"/>
  <c r="AG104" i="34"/>
  <c r="AF104" i="34"/>
  <c r="AE104" i="34"/>
  <c r="AD104" i="34"/>
  <c r="AC104" i="34"/>
  <c r="AB104" i="34"/>
  <c r="AA104" i="34"/>
  <c r="Z104" i="34"/>
  <c r="Y104" i="34"/>
  <c r="X104" i="34"/>
  <c r="W104" i="34"/>
  <c r="V104" i="34"/>
  <c r="U104" i="34"/>
  <c r="T104" i="34"/>
  <c r="S104" i="34"/>
  <c r="R104" i="34"/>
  <c r="Q104" i="34"/>
  <c r="P104" i="34"/>
  <c r="N104" i="34"/>
  <c r="I104" i="34"/>
  <c r="AN103" i="34"/>
  <c r="AM103" i="34"/>
  <c r="AL103" i="34"/>
  <c r="AK103" i="34"/>
  <c r="AJ103" i="34"/>
  <c r="AI103" i="34"/>
  <c r="AH103" i="34"/>
  <c r="AG103" i="34"/>
  <c r="AF103" i="34"/>
  <c r="AE103" i="34"/>
  <c r="AD103" i="34"/>
  <c r="AC103" i="34"/>
  <c r="AB103" i="34"/>
  <c r="AA103" i="34"/>
  <c r="Z103" i="34"/>
  <c r="Y103" i="34"/>
  <c r="X103" i="34"/>
  <c r="W103" i="34"/>
  <c r="V103" i="34"/>
  <c r="U103" i="34"/>
  <c r="T103" i="34"/>
  <c r="S103" i="34"/>
  <c r="R103" i="34"/>
  <c r="Q103" i="34"/>
  <c r="P103" i="34"/>
  <c r="N103" i="34"/>
  <c r="AN102" i="34"/>
  <c r="AM102" i="34"/>
  <c r="AL102" i="34"/>
  <c r="AK102" i="34"/>
  <c r="AJ102" i="34"/>
  <c r="AI102" i="34"/>
  <c r="AH102" i="34"/>
  <c r="AG102" i="34"/>
  <c r="AF102" i="34"/>
  <c r="AE102" i="34"/>
  <c r="AD102" i="34"/>
  <c r="AC102" i="34"/>
  <c r="AB102" i="34"/>
  <c r="AA102" i="34"/>
  <c r="Z102" i="34"/>
  <c r="Y102" i="34"/>
  <c r="X102" i="34"/>
  <c r="W102" i="34"/>
  <c r="V102" i="34"/>
  <c r="U102" i="34"/>
  <c r="T102" i="34"/>
  <c r="S102" i="34"/>
  <c r="R102" i="34"/>
  <c r="Q102" i="34"/>
  <c r="P102" i="34"/>
  <c r="N102" i="34"/>
  <c r="AN101" i="34"/>
  <c r="AM101" i="34"/>
  <c r="AL101" i="34"/>
  <c r="AK101" i="34"/>
  <c r="AJ101" i="34"/>
  <c r="AI101" i="34"/>
  <c r="AH101" i="34"/>
  <c r="AG101" i="34"/>
  <c r="AF101" i="34"/>
  <c r="AE101" i="34"/>
  <c r="AD101" i="34"/>
  <c r="AC101" i="34"/>
  <c r="AB101" i="34"/>
  <c r="AA101" i="34"/>
  <c r="Z101" i="34"/>
  <c r="Y101" i="34"/>
  <c r="X101" i="34"/>
  <c r="W101" i="34"/>
  <c r="V101" i="34"/>
  <c r="U101" i="34"/>
  <c r="T101" i="34"/>
  <c r="S101" i="34"/>
  <c r="R101" i="34"/>
  <c r="Q101" i="34"/>
  <c r="P101" i="34"/>
  <c r="N101" i="34"/>
  <c r="AN98" i="34"/>
  <c r="AM98" i="34"/>
  <c r="AL98" i="34"/>
  <c r="AK98" i="34"/>
  <c r="AJ98" i="34"/>
  <c r="AI98" i="34"/>
  <c r="AH98" i="34"/>
  <c r="AG98" i="34"/>
  <c r="AF98" i="34"/>
  <c r="AE98" i="34"/>
  <c r="AD98" i="34"/>
  <c r="AC98" i="34"/>
  <c r="AB98" i="34"/>
  <c r="AA98" i="34"/>
  <c r="Z98" i="34"/>
  <c r="Y98" i="34"/>
  <c r="X98" i="34"/>
  <c r="W98" i="34"/>
  <c r="V98" i="34"/>
  <c r="U98" i="34"/>
  <c r="T98" i="34"/>
  <c r="S98" i="34"/>
  <c r="R98" i="34"/>
  <c r="Q98" i="34"/>
  <c r="P98" i="34"/>
  <c r="N98" i="34"/>
  <c r="AN97" i="34"/>
  <c r="AM97" i="34"/>
  <c r="AL97" i="34"/>
  <c r="AK97" i="34"/>
  <c r="AJ97" i="34"/>
  <c r="AI97" i="34"/>
  <c r="AH97" i="34"/>
  <c r="AG97" i="34"/>
  <c r="AF97" i="34"/>
  <c r="AE97" i="34"/>
  <c r="AD97" i="34"/>
  <c r="AC97" i="34"/>
  <c r="AB97" i="34"/>
  <c r="AA97" i="34"/>
  <c r="Z97" i="34"/>
  <c r="Y97" i="34"/>
  <c r="X97" i="34"/>
  <c r="W97" i="34"/>
  <c r="V97" i="34"/>
  <c r="U97" i="34"/>
  <c r="T97" i="34"/>
  <c r="S97" i="34"/>
  <c r="R97" i="34"/>
  <c r="Q97" i="34"/>
  <c r="P97" i="34"/>
  <c r="N97" i="34"/>
  <c r="I97" i="34"/>
  <c r="N96" i="34"/>
  <c r="N95" i="34"/>
  <c r="I88" i="34"/>
  <c r="AN86" i="34"/>
  <c r="AM86" i="34"/>
  <c r="AL86" i="34"/>
  <c r="AK86" i="34"/>
  <c r="AJ86" i="34"/>
  <c r="AI86" i="34"/>
  <c r="AH86" i="34"/>
  <c r="AG86" i="34"/>
  <c r="AF86" i="34"/>
  <c r="AE86" i="34"/>
  <c r="AD86" i="34"/>
  <c r="AC86" i="34"/>
  <c r="AB86" i="34"/>
  <c r="AA86" i="34"/>
  <c r="Z86" i="34"/>
  <c r="Y86" i="34"/>
  <c r="X86" i="34"/>
  <c r="W86" i="34"/>
  <c r="V86" i="34"/>
  <c r="U86" i="34"/>
  <c r="T86" i="34"/>
  <c r="S86" i="34"/>
  <c r="R86" i="34"/>
  <c r="Q86" i="34"/>
  <c r="P86" i="34"/>
  <c r="AN85" i="34"/>
  <c r="AM85" i="34"/>
  <c r="AL85" i="34"/>
  <c r="AK85" i="34"/>
  <c r="AJ85" i="34"/>
  <c r="AI85" i="34"/>
  <c r="AH85" i="34"/>
  <c r="AG85" i="34"/>
  <c r="AF85" i="34"/>
  <c r="AE85" i="34"/>
  <c r="AD85" i="34"/>
  <c r="AC85" i="34"/>
  <c r="AB85" i="34"/>
  <c r="AA85" i="34"/>
  <c r="Z85" i="34"/>
  <c r="Y85" i="34"/>
  <c r="X85" i="34"/>
  <c r="W85" i="34"/>
  <c r="V85" i="34"/>
  <c r="U85" i="34"/>
  <c r="T85" i="34"/>
  <c r="S85" i="34"/>
  <c r="R85" i="34"/>
  <c r="Q85" i="34"/>
  <c r="P85" i="34"/>
  <c r="AN83" i="34"/>
  <c r="AM83" i="34"/>
  <c r="AL83" i="34"/>
  <c r="AK83" i="34"/>
  <c r="AJ83" i="34"/>
  <c r="AI83" i="34"/>
  <c r="AH83" i="34"/>
  <c r="AG83" i="34"/>
  <c r="AF83" i="34"/>
  <c r="AE83" i="34"/>
  <c r="AD83" i="34"/>
  <c r="AC83" i="34"/>
  <c r="AB83" i="34"/>
  <c r="AA83" i="34"/>
  <c r="Z83" i="34"/>
  <c r="Y83" i="34"/>
  <c r="Y81" i="34" s="1"/>
  <c r="Y82" i="34" s="1"/>
  <c r="X83" i="34"/>
  <c r="W83" i="34"/>
  <c r="V83" i="34"/>
  <c r="U83" i="34"/>
  <c r="T83" i="34"/>
  <c r="S83" i="34"/>
  <c r="R83" i="34"/>
  <c r="Q83" i="34"/>
  <c r="P83" i="34"/>
  <c r="N83" i="34"/>
  <c r="I83" i="34"/>
  <c r="N82" i="34"/>
  <c r="N81" i="34"/>
  <c r="AN80" i="34"/>
  <c r="AM80" i="34"/>
  <c r="AL80" i="34"/>
  <c r="AK80" i="34"/>
  <c r="AJ80" i="34"/>
  <c r="AI80" i="34"/>
  <c r="AH80" i="34"/>
  <c r="AG80" i="34"/>
  <c r="AF80" i="34"/>
  <c r="AE80" i="34"/>
  <c r="AD80" i="34"/>
  <c r="AC80" i="34"/>
  <c r="AB80" i="34"/>
  <c r="AA80" i="34"/>
  <c r="Z80" i="34"/>
  <c r="Y80" i="34"/>
  <c r="X80" i="34"/>
  <c r="W80" i="34"/>
  <c r="V80" i="34"/>
  <c r="U80" i="34"/>
  <c r="T80" i="34"/>
  <c r="S80" i="34"/>
  <c r="R80" i="34"/>
  <c r="Q80" i="34"/>
  <c r="P80" i="34"/>
  <c r="N80" i="34"/>
  <c r="I80" i="34"/>
  <c r="AN79" i="34"/>
  <c r="AM79" i="34"/>
  <c r="AL79" i="34"/>
  <c r="AK79" i="34"/>
  <c r="AJ79" i="34"/>
  <c r="AI79" i="34"/>
  <c r="AH79" i="34"/>
  <c r="AG79" i="34"/>
  <c r="AF79" i="34"/>
  <c r="AE79" i="34"/>
  <c r="AD79" i="34"/>
  <c r="AC79" i="34"/>
  <c r="AC77" i="34" s="1"/>
  <c r="AC78" i="34" s="1"/>
  <c r="AB79" i="34"/>
  <c r="AA79" i="34"/>
  <c r="Z79" i="34"/>
  <c r="Y79" i="34"/>
  <c r="X79" i="34"/>
  <c r="W79" i="34"/>
  <c r="V79" i="34"/>
  <c r="U79" i="34"/>
  <c r="T79" i="34"/>
  <c r="S79" i="34"/>
  <c r="R79" i="34"/>
  <c r="Q79" i="34"/>
  <c r="P79" i="34"/>
  <c r="N79" i="34"/>
  <c r="I79" i="34"/>
  <c r="N78" i="34"/>
  <c r="X77" i="34"/>
  <c r="X78" i="34" s="1"/>
  <c r="N77" i="34"/>
  <c r="AN71" i="34"/>
  <c r="AM71" i="34"/>
  <c r="AL71" i="34"/>
  <c r="AK71" i="34"/>
  <c r="AJ71" i="34"/>
  <c r="AI71" i="34"/>
  <c r="AH71" i="34"/>
  <c r="AG71" i="34"/>
  <c r="AF71" i="34"/>
  <c r="AE71" i="34"/>
  <c r="AD71" i="34"/>
  <c r="AC71" i="34"/>
  <c r="AB71" i="34"/>
  <c r="AA71" i="34"/>
  <c r="Z71" i="34"/>
  <c r="Y71" i="34"/>
  <c r="X71" i="34"/>
  <c r="W71" i="34"/>
  <c r="V71" i="34"/>
  <c r="U71" i="34"/>
  <c r="T71" i="34"/>
  <c r="S71" i="34"/>
  <c r="R71" i="34"/>
  <c r="Q71" i="34"/>
  <c r="P71" i="34"/>
  <c r="N71" i="34"/>
  <c r="AN67" i="34"/>
  <c r="AM67" i="34"/>
  <c r="AL67" i="34"/>
  <c r="AK67" i="34"/>
  <c r="AJ67" i="34"/>
  <c r="AI67" i="34"/>
  <c r="AH67" i="34"/>
  <c r="AG67" i="34"/>
  <c r="AF67" i="34"/>
  <c r="AE67" i="34"/>
  <c r="AD67" i="34"/>
  <c r="AC67" i="34"/>
  <c r="AB67" i="34"/>
  <c r="AA67" i="34"/>
  <c r="Z67" i="34"/>
  <c r="Y67" i="34"/>
  <c r="X67" i="34"/>
  <c r="W67" i="34"/>
  <c r="V67" i="34"/>
  <c r="U67" i="34"/>
  <c r="T67" i="34"/>
  <c r="S67" i="34"/>
  <c r="R67" i="34"/>
  <c r="Q67" i="34"/>
  <c r="P67" i="34"/>
  <c r="N67" i="34"/>
  <c r="AN66" i="34"/>
  <c r="AM66" i="34"/>
  <c r="AL66" i="34"/>
  <c r="AK66" i="34"/>
  <c r="AJ66" i="34"/>
  <c r="AI66" i="34"/>
  <c r="AH66" i="34"/>
  <c r="AG66" i="34"/>
  <c r="AF66" i="34"/>
  <c r="AE66" i="34"/>
  <c r="AD66" i="34"/>
  <c r="AC66" i="34"/>
  <c r="AB66" i="34"/>
  <c r="AA66" i="34"/>
  <c r="Z66" i="34"/>
  <c r="Y66" i="34"/>
  <c r="X66" i="34"/>
  <c r="W66" i="34"/>
  <c r="V66" i="34"/>
  <c r="U66" i="34"/>
  <c r="T66" i="34"/>
  <c r="S66" i="34"/>
  <c r="R66" i="34"/>
  <c r="Q66" i="34"/>
  <c r="P66" i="34"/>
  <c r="N66" i="34"/>
  <c r="I66" i="34"/>
  <c r="I64" i="34"/>
  <c r="N63" i="34"/>
  <c r="N62" i="34"/>
  <c r="AN60" i="34"/>
  <c r="AN58" i="34" s="1"/>
  <c r="AN59" i="34" s="1"/>
  <c r="AM60" i="34"/>
  <c r="AM58" i="34" s="1"/>
  <c r="AM59" i="34" s="1"/>
  <c r="AL60" i="34"/>
  <c r="AL58" i="34" s="1"/>
  <c r="AL59" i="34" s="1"/>
  <c r="AK60" i="34"/>
  <c r="AJ60" i="34"/>
  <c r="AJ58" i="34" s="1"/>
  <c r="AJ59" i="34" s="1"/>
  <c r="AI60" i="34"/>
  <c r="AH60" i="34"/>
  <c r="AH58" i="34" s="1"/>
  <c r="AH59" i="34" s="1"/>
  <c r="AG60" i="34"/>
  <c r="AG58" i="34" s="1"/>
  <c r="AG59" i="34" s="1"/>
  <c r="AF60" i="34"/>
  <c r="AF58" i="34" s="1"/>
  <c r="AF59" i="34" s="1"/>
  <c r="AE60" i="34"/>
  <c r="AE58" i="34" s="1"/>
  <c r="AE59" i="34" s="1"/>
  <c r="AD60" i="34"/>
  <c r="AD58" i="34" s="1"/>
  <c r="AD59" i="34" s="1"/>
  <c r="AC60" i="34"/>
  <c r="AC58" i="34" s="1"/>
  <c r="AC59" i="34" s="1"/>
  <c r="AB60" i="34"/>
  <c r="AB58" i="34" s="1"/>
  <c r="AB59" i="34" s="1"/>
  <c r="AA60" i="34"/>
  <c r="AA58" i="34" s="1"/>
  <c r="AA59" i="34" s="1"/>
  <c r="Z60" i="34"/>
  <c r="Z58" i="34" s="1"/>
  <c r="Z59" i="34" s="1"/>
  <c r="Y60" i="34"/>
  <c r="Y58" i="34" s="1"/>
  <c r="Y59" i="34" s="1"/>
  <c r="X60" i="34"/>
  <c r="W60" i="34"/>
  <c r="W58" i="34" s="1"/>
  <c r="W59" i="34" s="1"/>
  <c r="V60" i="34"/>
  <c r="V58" i="34" s="1"/>
  <c r="V59" i="34" s="1"/>
  <c r="U60" i="34"/>
  <c r="U58" i="34" s="1"/>
  <c r="U59" i="34" s="1"/>
  <c r="T60" i="34"/>
  <c r="T58" i="34" s="1"/>
  <c r="T59" i="34" s="1"/>
  <c r="S60" i="34"/>
  <c r="S58" i="34" s="1"/>
  <c r="S59" i="34" s="1"/>
  <c r="R60" i="34"/>
  <c r="R58" i="34" s="1"/>
  <c r="R59" i="34" s="1"/>
  <c r="Q60" i="34"/>
  <c r="Q58" i="34" s="1"/>
  <c r="P60" i="34"/>
  <c r="N60" i="34"/>
  <c r="I60" i="34"/>
  <c r="I59" i="34" s="1"/>
  <c r="J59" i="34" s="1"/>
  <c r="N59" i="34"/>
  <c r="AK58" i="34"/>
  <c r="AK59" i="34" s="1"/>
  <c r="AI58" i="34"/>
  <c r="AI59" i="34" s="1"/>
  <c r="X58" i="34"/>
  <c r="X59" i="34" s="1"/>
  <c r="P58" i="34"/>
  <c r="P59" i="34" s="1"/>
  <c r="N58" i="34"/>
  <c r="AN56" i="34"/>
  <c r="AM56" i="34"/>
  <c r="AL56" i="34"/>
  <c r="AK56" i="34"/>
  <c r="AJ56" i="34"/>
  <c r="AI56" i="34"/>
  <c r="AH56" i="34"/>
  <c r="AG56" i="34"/>
  <c r="AF56" i="34"/>
  <c r="AE56" i="34"/>
  <c r="AD56" i="34"/>
  <c r="AC56" i="34"/>
  <c r="AB56" i="34"/>
  <c r="AA56" i="34"/>
  <c r="Z56" i="34"/>
  <c r="Y56" i="34"/>
  <c r="X56" i="34"/>
  <c r="W56" i="34"/>
  <c r="V56" i="34"/>
  <c r="U56" i="34"/>
  <c r="T56" i="34"/>
  <c r="S56" i="34"/>
  <c r="R56" i="34"/>
  <c r="Q56" i="34"/>
  <c r="P56" i="34"/>
  <c r="AN55" i="34"/>
  <c r="AM55" i="34"/>
  <c r="AL55" i="34"/>
  <c r="AK55" i="34"/>
  <c r="AJ55" i="34"/>
  <c r="AI55" i="34"/>
  <c r="AH55" i="34"/>
  <c r="AG55" i="34"/>
  <c r="AF55" i="34"/>
  <c r="AE55" i="34"/>
  <c r="AD55" i="34"/>
  <c r="AC55" i="34"/>
  <c r="AB55" i="34"/>
  <c r="AA55" i="34"/>
  <c r="Z55" i="34"/>
  <c r="Y55" i="34"/>
  <c r="X55" i="34"/>
  <c r="W55" i="34"/>
  <c r="V55" i="34"/>
  <c r="U55" i="34"/>
  <c r="T55" i="34"/>
  <c r="S55" i="34"/>
  <c r="R55" i="34"/>
  <c r="Q55" i="34"/>
  <c r="P55" i="34"/>
  <c r="N55" i="34"/>
  <c r="AN53" i="34"/>
  <c r="AM53" i="34"/>
  <c r="AL53" i="34"/>
  <c r="AK53" i="34"/>
  <c r="AJ53" i="34"/>
  <c r="AI53" i="34"/>
  <c r="AH53" i="34"/>
  <c r="AG53" i="34"/>
  <c r="AF53" i="34"/>
  <c r="AE53" i="34"/>
  <c r="AD53" i="34"/>
  <c r="AC53" i="34"/>
  <c r="AB53" i="34"/>
  <c r="AA53" i="34"/>
  <c r="Z53" i="34"/>
  <c r="Y53" i="34"/>
  <c r="X53" i="34"/>
  <c r="W53" i="34"/>
  <c r="V53" i="34"/>
  <c r="U53" i="34"/>
  <c r="T53" i="34"/>
  <c r="S53" i="34"/>
  <c r="R53" i="34"/>
  <c r="Q53" i="34"/>
  <c r="P53" i="34"/>
  <c r="N53" i="34"/>
  <c r="AN52" i="34"/>
  <c r="AM52" i="34"/>
  <c r="AL52" i="34"/>
  <c r="AK52" i="34"/>
  <c r="AJ52" i="34"/>
  <c r="AI52" i="34"/>
  <c r="AH52" i="34"/>
  <c r="AG52" i="34"/>
  <c r="AF52" i="34"/>
  <c r="AE52" i="34"/>
  <c r="AD52" i="34"/>
  <c r="AC52" i="34"/>
  <c r="AB52" i="34"/>
  <c r="AA52" i="34"/>
  <c r="Z52" i="34"/>
  <c r="Y52" i="34"/>
  <c r="X52" i="34"/>
  <c r="W52" i="34"/>
  <c r="V52" i="34"/>
  <c r="U52" i="34"/>
  <c r="T52" i="34"/>
  <c r="S52" i="34"/>
  <c r="R52" i="34"/>
  <c r="Q52" i="34"/>
  <c r="P52" i="34"/>
  <c r="N52" i="34"/>
  <c r="AN50" i="34"/>
  <c r="AM50" i="34"/>
  <c r="AL50" i="34"/>
  <c r="AK50" i="34"/>
  <c r="AJ50" i="34"/>
  <c r="AI50" i="34"/>
  <c r="AH50" i="34"/>
  <c r="AG50" i="34"/>
  <c r="AF50" i="34"/>
  <c r="AE50" i="34"/>
  <c r="AD50" i="34"/>
  <c r="AC50" i="34"/>
  <c r="AB50" i="34"/>
  <c r="AA50" i="34"/>
  <c r="Z50" i="34"/>
  <c r="Y50" i="34"/>
  <c r="X50" i="34"/>
  <c r="W50" i="34"/>
  <c r="V50" i="34"/>
  <c r="U50" i="34"/>
  <c r="T50" i="34"/>
  <c r="S50" i="34"/>
  <c r="R50" i="34"/>
  <c r="Q50" i="34"/>
  <c r="P50" i="34"/>
  <c r="N50" i="34"/>
  <c r="I50" i="34"/>
  <c r="I47" i="34"/>
  <c r="I46" i="34" s="1"/>
  <c r="J46" i="34" s="1"/>
  <c r="AN46" i="34"/>
  <c r="AM46" i="34"/>
  <c r="AL46" i="34"/>
  <c r="AK46" i="34"/>
  <c r="AJ46" i="34"/>
  <c r="AI46" i="34"/>
  <c r="AH46" i="34"/>
  <c r="AG46" i="34"/>
  <c r="AF46" i="34"/>
  <c r="AE46" i="34"/>
  <c r="AD46" i="34"/>
  <c r="AC46" i="34"/>
  <c r="AB46" i="34"/>
  <c r="AA46" i="34"/>
  <c r="Z46" i="34"/>
  <c r="Y46" i="34"/>
  <c r="X46" i="34"/>
  <c r="W46" i="34"/>
  <c r="V46" i="34"/>
  <c r="U46" i="34"/>
  <c r="T46" i="34"/>
  <c r="S46" i="34"/>
  <c r="R46" i="34"/>
  <c r="Q46" i="34"/>
  <c r="P46" i="34"/>
  <c r="O46" i="34" s="1"/>
  <c r="N46" i="34"/>
  <c r="I39" i="34"/>
  <c r="AN37" i="34"/>
  <c r="AM37" i="34"/>
  <c r="AL37" i="34"/>
  <c r="AK37" i="34"/>
  <c r="AJ37" i="34"/>
  <c r="AI37" i="34"/>
  <c r="AH37" i="34"/>
  <c r="AG37" i="34"/>
  <c r="AF37" i="34"/>
  <c r="AE37" i="34"/>
  <c r="AD37" i="34"/>
  <c r="AC37" i="34"/>
  <c r="AB37" i="34"/>
  <c r="AA37" i="34"/>
  <c r="Z37" i="34"/>
  <c r="Y37" i="34"/>
  <c r="X37" i="34"/>
  <c r="W37" i="34"/>
  <c r="V37" i="34"/>
  <c r="U37" i="34"/>
  <c r="T37" i="34"/>
  <c r="S37" i="34"/>
  <c r="R37" i="34"/>
  <c r="Q37" i="34"/>
  <c r="P37" i="34"/>
  <c r="N37" i="34"/>
  <c r="AN34" i="34"/>
  <c r="AM34" i="34"/>
  <c r="AL34" i="34"/>
  <c r="AK34" i="34"/>
  <c r="AJ34" i="34"/>
  <c r="AI34" i="34"/>
  <c r="AH34" i="34"/>
  <c r="AG34" i="34"/>
  <c r="AF34" i="34"/>
  <c r="AE34" i="34"/>
  <c r="AD34" i="34"/>
  <c r="AC34" i="34"/>
  <c r="AB34" i="34"/>
  <c r="AA34" i="34"/>
  <c r="Z34" i="34"/>
  <c r="Y34" i="34"/>
  <c r="X34" i="34"/>
  <c r="W34" i="34"/>
  <c r="V34" i="34"/>
  <c r="U34" i="34"/>
  <c r="T34" i="34"/>
  <c r="S34" i="34"/>
  <c r="R34" i="34"/>
  <c r="Q34" i="34"/>
  <c r="P34" i="34"/>
  <c r="N34" i="34"/>
  <c r="I34" i="34"/>
  <c r="N33" i="34"/>
  <c r="N32" i="34"/>
  <c r="AN30" i="34"/>
  <c r="AM30" i="34"/>
  <c r="AL30" i="34"/>
  <c r="AK30" i="34"/>
  <c r="AJ30" i="34"/>
  <c r="AI30" i="34"/>
  <c r="AH30" i="34"/>
  <c r="AG30" i="34"/>
  <c r="AF30" i="34"/>
  <c r="AE30" i="34"/>
  <c r="AD30" i="34"/>
  <c r="AC30" i="34"/>
  <c r="AB30" i="34"/>
  <c r="AA30" i="34"/>
  <c r="Z30" i="34"/>
  <c r="Y30" i="34"/>
  <c r="X30" i="34"/>
  <c r="W30" i="34"/>
  <c r="V30" i="34"/>
  <c r="U30" i="34"/>
  <c r="T30" i="34"/>
  <c r="S30" i="34"/>
  <c r="R30" i="34"/>
  <c r="Q30" i="34"/>
  <c r="P30" i="34"/>
  <c r="AN29" i="34"/>
  <c r="AM29" i="34"/>
  <c r="AL29" i="34"/>
  <c r="AK29" i="34"/>
  <c r="AJ29" i="34"/>
  <c r="AI29" i="34"/>
  <c r="AH29" i="34"/>
  <c r="AG29" i="34"/>
  <c r="AF29" i="34"/>
  <c r="AE29" i="34"/>
  <c r="AD29" i="34"/>
  <c r="AC29" i="34"/>
  <c r="AB29" i="34"/>
  <c r="AA29" i="34"/>
  <c r="Z29" i="34"/>
  <c r="Y29" i="34"/>
  <c r="X29" i="34"/>
  <c r="W29" i="34"/>
  <c r="V29" i="34"/>
  <c r="U29" i="34"/>
  <c r="T29" i="34"/>
  <c r="S29" i="34"/>
  <c r="R29" i="34"/>
  <c r="Q29" i="34"/>
  <c r="P29" i="34"/>
  <c r="I25" i="34"/>
  <c r="AN24" i="34"/>
  <c r="AM24" i="34"/>
  <c r="AL24" i="34"/>
  <c r="AK24" i="34"/>
  <c r="AJ24" i="34"/>
  <c r="AI24" i="34"/>
  <c r="AH24" i="34"/>
  <c r="AG24" i="34"/>
  <c r="AF24" i="34"/>
  <c r="AE24" i="34"/>
  <c r="AD24" i="34"/>
  <c r="AC24" i="34"/>
  <c r="AB24" i="34"/>
  <c r="AA24" i="34"/>
  <c r="Z24" i="34"/>
  <c r="Y24" i="34"/>
  <c r="X24" i="34"/>
  <c r="W24" i="34"/>
  <c r="V24" i="34"/>
  <c r="U24" i="34"/>
  <c r="T24" i="34"/>
  <c r="S24" i="34"/>
  <c r="R24" i="34"/>
  <c r="Q24" i="34"/>
  <c r="P24" i="34"/>
  <c r="N24" i="34"/>
  <c r="AN23" i="34"/>
  <c r="AM23" i="34"/>
  <c r="AL23" i="34"/>
  <c r="AK23" i="34"/>
  <c r="AJ23" i="34"/>
  <c r="AI23" i="34"/>
  <c r="AH23" i="34"/>
  <c r="AG23" i="34"/>
  <c r="AF23" i="34"/>
  <c r="AE23" i="34"/>
  <c r="AD23" i="34"/>
  <c r="AC23" i="34"/>
  <c r="AB23" i="34"/>
  <c r="AA23" i="34"/>
  <c r="Z23" i="34"/>
  <c r="Y23" i="34"/>
  <c r="X23" i="34"/>
  <c r="W23" i="34"/>
  <c r="V23" i="34"/>
  <c r="U23" i="34"/>
  <c r="T23" i="34"/>
  <c r="S23" i="34"/>
  <c r="R23" i="34"/>
  <c r="Q23" i="34"/>
  <c r="P23" i="34"/>
  <c r="N23" i="34"/>
  <c r="AN22" i="34"/>
  <c r="AM22" i="34"/>
  <c r="AL22" i="34"/>
  <c r="AK22" i="34"/>
  <c r="AJ22" i="34"/>
  <c r="AI22" i="34"/>
  <c r="AH22" i="34"/>
  <c r="AG22" i="34"/>
  <c r="AF22" i="34"/>
  <c r="AE22" i="34"/>
  <c r="AD22" i="34"/>
  <c r="AC22" i="34"/>
  <c r="AB22" i="34"/>
  <c r="AA22" i="34"/>
  <c r="Z22" i="34"/>
  <c r="Y22" i="34"/>
  <c r="X22" i="34"/>
  <c r="W22" i="34"/>
  <c r="V22" i="34"/>
  <c r="U22" i="34"/>
  <c r="T22" i="34"/>
  <c r="S22" i="34"/>
  <c r="R22" i="34"/>
  <c r="Q22" i="34"/>
  <c r="P22" i="34"/>
  <c r="N22" i="34"/>
  <c r="AN21" i="34"/>
  <c r="AM21" i="34"/>
  <c r="AL21" i="34"/>
  <c r="AK21" i="34"/>
  <c r="AJ21" i="34"/>
  <c r="AI21" i="34"/>
  <c r="AH21" i="34"/>
  <c r="AG21" i="34"/>
  <c r="AF21" i="34"/>
  <c r="AE21" i="34"/>
  <c r="AD21" i="34"/>
  <c r="AC21" i="34"/>
  <c r="AB21" i="34"/>
  <c r="AA21" i="34"/>
  <c r="Z21" i="34"/>
  <c r="Y21" i="34"/>
  <c r="X21" i="34"/>
  <c r="W21" i="34"/>
  <c r="V21" i="34"/>
  <c r="U21" i="34"/>
  <c r="T21" i="34"/>
  <c r="S21" i="34"/>
  <c r="R21" i="34"/>
  <c r="Q21" i="34"/>
  <c r="P21" i="34"/>
  <c r="N21" i="34"/>
  <c r="AN20" i="34"/>
  <c r="AM20" i="34"/>
  <c r="AL20" i="34"/>
  <c r="AK20" i="34"/>
  <c r="AJ20" i="34"/>
  <c r="AI20" i="34"/>
  <c r="AH20" i="34"/>
  <c r="AG20" i="34"/>
  <c r="AF20" i="34"/>
  <c r="AE20" i="34"/>
  <c r="AD20" i="34"/>
  <c r="AC20" i="34"/>
  <c r="AB20" i="34"/>
  <c r="AA20" i="34"/>
  <c r="Z20" i="34"/>
  <c r="Y20" i="34"/>
  <c r="X20" i="34"/>
  <c r="W20" i="34"/>
  <c r="V20" i="34"/>
  <c r="U20" i="34"/>
  <c r="T20" i="34"/>
  <c r="S20" i="34"/>
  <c r="R20" i="34"/>
  <c r="Q20" i="34"/>
  <c r="P20" i="34"/>
  <c r="N20" i="34"/>
  <c r="AN19" i="34"/>
  <c r="AM19" i="34"/>
  <c r="AL19" i="34"/>
  <c r="AK19" i="34"/>
  <c r="AJ19" i="34"/>
  <c r="AI19" i="34"/>
  <c r="AH19" i="34"/>
  <c r="AG19" i="34"/>
  <c r="AF19" i="34"/>
  <c r="AE19" i="34"/>
  <c r="AD19" i="34"/>
  <c r="AC19" i="34"/>
  <c r="AB19" i="34"/>
  <c r="AA19" i="34"/>
  <c r="Z19" i="34"/>
  <c r="Y19" i="34"/>
  <c r="X19" i="34"/>
  <c r="W19" i="34"/>
  <c r="V19" i="34"/>
  <c r="U19" i="34"/>
  <c r="T19" i="34"/>
  <c r="S19" i="34"/>
  <c r="R19" i="34"/>
  <c r="Q19" i="34"/>
  <c r="P19" i="34"/>
  <c r="N19" i="34"/>
  <c r="I19" i="34"/>
  <c r="N18" i="34"/>
  <c r="N17" i="34"/>
  <c r="AN13" i="34"/>
  <c r="AM13" i="34"/>
  <c r="AL13" i="34"/>
  <c r="AK13" i="34"/>
  <c r="AJ13" i="34"/>
  <c r="AI13" i="34"/>
  <c r="AH13" i="34"/>
  <c r="AG13" i="34"/>
  <c r="AF13" i="34"/>
  <c r="AE13" i="34"/>
  <c r="AD13" i="34"/>
  <c r="AC13" i="34"/>
  <c r="AB13" i="34"/>
  <c r="AA13" i="34"/>
  <c r="Z13" i="34"/>
  <c r="Y13" i="34"/>
  <c r="X13" i="34"/>
  <c r="W13" i="34"/>
  <c r="V13" i="34"/>
  <c r="U13" i="34"/>
  <c r="T13" i="34"/>
  <c r="S13" i="34"/>
  <c r="R13" i="34"/>
  <c r="Q13" i="34"/>
  <c r="P13" i="34"/>
  <c r="AN11" i="34"/>
  <c r="AM11" i="34"/>
  <c r="AL11" i="34"/>
  <c r="AK11" i="34"/>
  <c r="AJ11" i="34"/>
  <c r="AI11" i="34"/>
  <c r="AH11" i="34"/>
  <c r="AG11" i="34"/>
  <c r="AF11" i="34"/>
  <c r="AE11" i="34"/>
  <c r="AD11" i="34"/>
  <c r="AC11" i="34"/>
  <c r="AB11" i="34"/>
  <c r="AA11" i="34"/>
  <c r="Z11" i="34"/>
  <c r="Y11" i="34"/>
  <c r="X11" i="34"/>
  <c r="W11" i="34"/>
  <c r="V11" i="34"/>
  <c r="U11" i="34"/>
  <c r="T11" i="34"/>
  <c r="S11" i="34"/>
  <c r="R11" i="34"/>
  <c r="Q11" i="34"/>
  <c r="P11" i="34"/>
  <c r="N11" i="34"/>
  <c r="AN10" i="34"/>
  <c r="AM10" i="34"/>
  <c r="AL10" i="34"/>
  <c r="AK10" i="34"/>
  <c r="AJ10" i="34"/>
  <c r="AI10" i="34"/>
  <c r="AH10" i="34"/>
  <c r="AG10" i="34"/>
  <c r="AF10" i="34"/>
  <c r="AE10" i="34"/>
  <c r="AD10" i="34"/>
  <c r="AC10" i="34"/>
  <c r="AB10" i="34"/>
  <c r="AA10" i="34"/>
  <c r="Z10" i="34"/>
  <c r="Y10" i="34"/>
  <c r="X10" i="34"/>
  <c r="W10" i="34"/>
  <c r="V10" i="34"/>
  <c r="U10" i="34"/>
  <c r="T10" i="34"/>
  <c r="S10" i="34"/>
  <c r="R10" i="34"/>
  <c r="Q10" i="34"/>
  <c r="P10" i="34"/>
  <c r="N10" i="34"/>
  <c r="I10" i="34"/>
  <c r="AN9" i="34"/>
  <c r="AM9" i="34"/>
  <c r="AL9" i="34"/>
  <c r="AK9" i="34"/>
  <c r="AJ9" i="34"/>
  <c r="AI9" i="34"/>
  <c r="AH9" i="34"/>
  <c r="AG9" i="34"/>
  <c r="AF9" i="34"/>
  <c r="AE9" i="34"/>
  <c r="AD9" i="34"/>
  <c r="AC9" i="34"/>
  <c r="AB9" i="34"/>
  <c r="AA9" i="34"/>
  <c r="Z9" i="34"/>
  <c r="Y9" i="34"/>
  <c r="X9" i="34"/>
  <c r="W9" i="34"/>
  <c r="V9" i="34"/>
  <c r="U9" i="34"/>
  <c r="T9" i="34"/>
  <c r="S9" i="34"/>
  <c r="R9" i="34"/>
  <c r="Q9" i="34"/>
  <c r="P9" i="34"/>
  <c r="N9" i="34"/>
  <c r="AN8" i="34"/>
  <c r="AM8" i="34"/>
  <c r="AL8" i="34"/>
  <c r="AK8" i="34"/>
  <c r="AJ8" i="34"/>
  <c r="AI8" i="34"/>
  <c r="AH8" i="34"/>
  <c r="AG8" i="34"/>
  <c r="AF8" i="34"/>
  <c r="AE8" i="34"/>
  <c r="AD8" i="34"/>
  <c r="AC8" i="34"/>
  <c r="AB8" i="34"/>
  <c r="AA8" i="34"/>
  <c r="Z8" i="34"/>
  <c r="Y8" i="34"/>
  <c r="X8" i="34"/>
  <c r="W8" i="34"/>
  <c r="V8" i="34"/>
  <c r="U8" i="34"/>
  <c r="T8" i="34"/>
  <c r="S8" i="34"/>
  <c r="R8" i="34"/>
  <c r="Q8" i="34"/>
  <c r="P8" i="34"/>
  <c r="N8" i="34"/>
  <c r="AN7" i="34"/>
  <c r="AM7" i="34"/>
  <c r="AL7" i="34"/>
  <c r="AK7" i="34"/>
  <c r="AJ7" i="34"/>
  <c r="AI7" i="34"/>
  <c r="AH7" i="34"/>
  <c r="AG7" i="34"/>
  <c r="AF7" i="34"/>
  <c r="AE7" i="34"/>
  <c r="AD7" i="34"/>
  <c r="AC7" i="34"/>
  <c r="AB7" i="34"/>
  <c r="AA7" i="34"/>
  <c r="Z7" i="34"/>
  <c r="Y7" i="34"/>
  <c r="X7" i="34"/>
  <c r="W7" i="34"/>
  <c r="V7" i="34"/>
  <c r="U7" i="34"/>
  <c r="T7" i="34"/>
  <c r="S7" i="34"/>
  <c r="R7" i="34"/>
  <c r="Q7" i="34"/>
  <c r="P7" i="34"/>
  <c r="N7" i="34"/>
  <c r="AN6" i="34"/>
  <c r="AM6" i="34"/>
  <c r="AL6" i="34"/>
  <c r="AK6" i="34"/>
  <c r="AJ6" i="34"/>
  <c r="AI6" i="34"/>
  <c r="AH6" i="34"/>
  <c r="AG6" i="34"/>
  <c r="AF6" i="34"/>
  <c r="AE6" i="34"/>
  <c r="AD6" i="34"/>
  <c r="AC6" i="34"/>
  <c r="AB6" i="34"/>
  <c r="AA6" i="34"/>
  <c r="Z6" i="34"/>
  <c r="Y6" i="34"/>
  <c r="X6" i="34"/>
  <c r="W6" i="34"/>
  <c r="V6" i="34"/>
  <c r="U6" i="34"/>
  <c r="T6" i="34"/>
  <c r="S6" i="34"/>
  <c r="R6" i="34"/>
  <c r="Q6" i="34"/>
  <c r="P6" i="34"/>
  <c r="N6" i="34"/>
  <c r="AN5" i="34"/>
  <c r="AM5" i="34"/>
  <c r="AL5" i="34"/>
  <c r="AK5" i="34"/>
  <c r="AJ5" i="34"/>
  <c r="AI5" i="34"/>
  <c r="AH5" i="34"/>
  <c r="AG5" i="34"/>
  <c r="AF5" i="34"/>
  <c r="AE5" i="34"/>
  <c r="AD5" i="34"/>
  <c r="AC5" i="34"/>
  <c r="AB5" i="34"/>
  <c r="AA5" i="34"/>
  <c r="Z5" i="34"/>
  <c r="Y5" i="34"/>
  <c r="X5" i="34"/>
  <c r="W5" i="34"/>
  <c r="V5" i="34"/>
  <c r="U5" i="34"/>
  <c r="T5" i="34"/>
  <c r="S5" i="34"/>
  <c r="R5" i="34"/>
  <c r="Q5" i="34"/>
  <c r="P5" i="34"/>
  <c r="N5" i="34"/>
  <c r="I5" i="34"/>
  <c r="N4" i="34"/>
  <c r="G7" i="28"/>
  <c r="F7" i="28"/>
  <c r="G66" i="28"/>
  <c r="B87" i="28"/>
  <c r="A81" i="28"/>
  <c r="Q81" i="34" l="1"/>
  <c r="Q82" i="34" s="1"/>
  <c r="AA455" i="34"/>
  <c r="AA456" i="34" s="1"/>
  <c r="AI455" i="34"/>
  <c r="AI456" i="34" s="1"/>
  <c r="U471" i="34"/>
  <c r="U472" i="34" s="1"/>
  <c r="AC471" i="34"/>
  <c r="AC472" i="34" s="1"/>
  <c r="AK471" i="34"/>
  <c r="AK472" i="34" s="1"/>
  <c r="V356" i="34"/>
  <c r="V357" i="34" s="1"/>
  <c r="AD356" i="34"/>
  <c r="AD357" i="34" s="1"/>
  <c r="AL356" i="34"/>
  <c r="AL357" i="34" s="1"/>
  <c r="T367" i="34"/>
  <c r="T368" i="34" s="1"/>
  <c r="X411" i="34"/>
  <c r="X412" i="34" s="1"/>
  <c r="AF411" i="34"/>
  <c r="AF412" i="34" s="1"/>
  <c r="AN411" i="34"/>
  <c r="AN412" i="34" s="1"/>
  <c r="AH95" i="34"/>
  <c r="AH96" i="34" s="1"/>
  <c r="I220" i="34"/>
  <c r="J220" i="34" s="1"/>
  <c r="AN240" i="34"/>
  <c r="AN241" i="34" s="1"/>
  <c r="AN232" i="34" s="1"/>
  <c r="AN233" i="34" s="1"/>
  <c r="I257" i="34"/>
  <c r="J257" i="34" s="1"/>
  <c r="W77" i="34"/>
  <c r="W78" i="34" s="1"/>
  <c r="AE77" i="34"/>
  <c r="AE78" i="34" s="1"/>
  <c r="AM77" i="34"/>
  <c r="AM78" i="34" s="1"/>
  <c r="T77" i="34"/>
  <c r="T78" i="34" s="1"/>
  <c r="AB77" i="34"/>
  <c r="AB78" i="34" s="1"/>
  <c r="AJ77" i="34"/>
  <c r="AJ78" i="34" s="1"/>
  <c r="I82" i="34"/>
  <c r="J82" i="34" s="1"/>
  <c r="AJ81" i="34"/>
  <c r="AJ82" i="34" s="1"/>
  <c r="P138" i="34"/>
  <c r="P139" i="34" s="1"/>
  <c r="AF138" i="34"/>
  <c r="AF139" i="34" s="1"/>
  <c r="AN138" i="34"/>
  <c r="AN139" i="34" s="1"/>
  <c r="S184" i="34"/>
  <c r="S185" i="34" s="1"/>
  <c r="AA184" i="34"/>
  <c r="AA185" i="34" s="1"/>
  <c r="U184" i="34"/>
  <c r="U185" i="34" s="1"/>
  <c r="I484" i="34"/>
  <c r="J484" i="34" s="1"/>
  <c r="AM3" i="34"/>
  <c r="AM4" i="34" s="1"/>
  <c r="Q138" i="34"/>
  <c r="Q139" i="34" s="1"/>
  <c r="Y138" i="34"/>
  <c r="Y139" i="34" s="1"/>
  <c r="AG138" i="34"/>
  <c r="AG139" i="34" s="1"/>
  <c r="I233" i="34"/>
  <c r="J233" i="34" s="1"/>
  <c r="I416" i="34"/>
  <c r="J416" i="34" s="1"/>
  <c r="AC455" i="34"/>
  <c r="AC456" i="34" s="1"/>
  <c r="I340" i="34"/>
  <c r="J340" i="34" s="1"/>
  <c r="V339" i="34"/>
  <c r="V340" i="34" s="1"/>
  <c r="AD339" i="34"/>
  <c r="AD340" i="34" s="1"/>
  <c r="AL339" i="34"/>
  <c r="AL340" i="34" s="1"/>
  <c r="W415" i="34"/>
  <c r="W416" i="34" s="1"/>
  <c r="AE415" i="34"/>
  <c r="AE416" i="34" s="1"/>
  <c r="AA422" i="34"/>
  <c r="AA423" i="34" s="1"/>
  <c r="S471" i="34"/>
  <c r="S472" i="34" s="1"/>
  <c r="AA471" i="34"/>
  <c r="AA472" i="34" s="1"/>
  <c r="AI471" i="34"/>
  <c r="AI472" i="34" s="1"/>
  <c r="P471" i="34"/>
  <c r="P472" i="34" s="1"/>
  <c r="X471" i="34"/>
  <c r="X472" i="34" s="1"/>
  <c r="AN471" i="34"/>
  <c r="AN472" i="34" s="1"/>
  <c r="I33" i="34"/>
  <c r="J33" i="34" s="1"/>
  <c r="AC32" i="34"/>
  <c r="AC33" i="34" s="1"/>
  <c r="AI32" i="34"/>
  <c r="AI33" i="34" s="1"/>
  <c r="V77" i="34"/>
  <c r="V78" i="34" s="1"/>
  <c r="AL77" i="34"/>
  <c r="AL78" i="34" s="1"/>
  <c r="AM167" i="34"/>
  <c r="AM168" i="34" s="1"/>
  <c r="T316" i="34"/>
  <c r="T317" i="34" s="1"/>
  <c r="AB316" i="34"/>
  <c r="AB317" i="34" s="1"/>
  <c r="AJ316" i="34"/>
  <c r="AJ317" i="34" s="1"/>
  <c r="AD328" i="34"/>
  <c r="AD329" i="34" s="1"/>
  <c r="S328" i="34"/>
  <c r="S329" i="34" s="1"/>
  <c r="AI328" i="34"/>
  <c r="AI329" i="34" s="1"/>
  <c r="AG411" i="34"/>
  <c r="AG412" i="34" s="1"/>
  <c r="AB197" i="34"/>
  <c r="AB198" i="34" s="1"/>
  <c r="AB167" i="34"/>
  <c r="AB168" i="34" s="1"/>
  <c r="AH167" i="34"/>
  <c r="AH168" i="34" s="1"/>
  <c r="R240" i="34"/>
  <c r="Z240" i="34"/>
  <c r="Z241" i="34" s="1"/>
  <c r="AH240" i="34"/>
  <c r="AH241" i="34" s="1"/>
  <c r="P316" i="34"/>
  <c r="P317" i="34" s="1"/>
  <c r="U316" i="34"/>
  <c r="U317" i="34" s="1"/>
  <c r="AC316" i="34"/>
  <c r="AC317" i="34" s="1"/>
  <c r="AK316" i="34"/>
  <c r="AK317" i="34" s="1"/>
  <c r="W367" i="34"/>
  <c r="W368" i="34" s="1"/>
  <c r="AE367" i="34"/>
  <c r="AE368" i="34" s="1"/>
  <c r="AM367" i="34"/>
  <c r="AM368" i="34" s="1"/>
  <c r="I423" i="34"/>
  <c r="J423" i="34" s="1"/>
  <c r="V422" i="34"/>
  <c r="V423" i="34" s="1"/>
  <c r="AD422" i="34"/>
  <c r="AD423" i="34" s="1"/>
  <c r="AL422" i="34"/>
  <c r="AL423" i="34" s="1"/>
  <c r="AL62" i="34"/>
  <c r="AL63" i="34" s="1"/>
  <c r="AA138" i="34"/>
  <c r="AA139" i="34" s="1"/>
  <c r="AI138" i="34"/>
  <c r="AI139" i="34" s="1"/>
  <c r="S167" i="34"/>
  <c r="S168" i="34" s="1"/>
  <c r="Y167" i="34"/>
  <c r="Y168" i="34" s="1"/>
  <c r="AK184" i="34"/>
  <c r="AK185" i="34" s="1"/>
  <c r="S273" i="34"/>
  <c r="S274" i="34" s="1"/>
  <c r="AA273" i="34"/>
  <c r="AA274" i="34" s="1"/>
  <c r="AI273" i="34"/>
  <c r="AI274" i="34" s="1"/>
  <c r="I335" i="34"/>
  <c r="J335" i="34" s="1"/>
  <c r="P339" i="34"/>
  <c r="P340" i="34" s="1"/>
  <c r="X339" i="34"/>
  <c r="X340" i="34" s="1"/>
  <c r="AF339" i="34"/>
  <c r="AF340" i="34" s="1"/>
  <c r="AN339" i="34"/>
  <c r="AN340" i="34" s="1"/>
  <c r="P367" i="34"/>
  <c r="P368" i="34" s="1"/>
  <c r="O368" i="34" s="1"/>
  <c r="AF367" i="34"/>
  <c r="AF368" i="34" s="1"/>
  <c r="AN367" i="34"/>
  <c r="AN368" i="34" s="1"/>
  <c r="I456" i="34"/>
  <c r="J456" i="34" s="1"/>
  <c r="S455" i="34"/>
  <c r="S456" i="34" s="1"/>
  <c r="I4" i="34"/>
  <c r="J4" i="34" s="1"/>
  <c r="S17" i="34"/>
  <c r="S18" i="34" s="1"/>
  <c r="AA17" i="34"/>
  <c r="AA18" i="34" s="1"/>
  <c r="AG17" i="34"/>
  <c r="AG18" i="34" s="1"/>
  <c r="X32" i="34"/>
  <c r="X33" i="34" s="1"/>
  <c r="W62" i="34"/>
  <c r="W63" i="34" s="1"/>
  <c r="AE62" i="34"/>
  <c r="AE63" i="34" s="1"/>
  <c r="AM240" i="34"/>
  <c r="AM241" i="34" s="1"/>
  <c r="R316" i="34"/>
  <c r="R317" i="34" s="1"/>
  <c r="Z316" i="34"/>
  <c r="Z317" i="34" s="1"/>
  <c r="AH316" i="34"/>
  <c r="AH317" i="34" s="1"/>
  <c r="Q323" i="34"/>
  <c r="Q324" i="34" s="1"/>
  <c r="Y323" i="34"/>
  <c r="Y324" i="34" s="1"/>
  <c r="W411" i="34"/>
  <c r="W412" i="34" s="1"/>
  <c r="AE411" i="34"/>
  <c r="AE412" i="34" s="1"/>
  <c r="AM411" i="34"/>
  <c r="AM412" i="34" s="1"/>
  <c r="T411" i="34"/>
  <c r="AB411" i="34"/>
  <c r="AJ411" i="34"/>
  <c r="T415" i="34"/>
  <c r="T416" i="34" s="1"/>
  <c r="AB415" i="34"/>
  <c r="AB416" i="34" s="1"/>
  <c r="AJ415" i="34"/>
  <c r="AJ416" i="34" s="1"/>
  <c r="P422" i="34"/>
  <c r="P423" i="34" s="1"/>
  <c r="X422" i="34"/>
  <c r="X423" i="34" s="1"/>
  <c r="AF422" i="34"/>
  <c r="AF423" i="34" s="1"/>
  <c r="AN422" i="34"/>
  <c r="AN423" i="34" s="1"/>
  <c r="AM455" i="34"/>
  <c r="AM456" i="34" s="1"/>
  <c r="AB81" i="34"/>
  <c r="AB82" i="34" s="1"/>
  <c r="Q184" i="34"/>
  <c r="Q185" i="34" s="1"/>
  <c r="Y184" i="34"/>
  <c r="Y185" i="34" s="1"/>
  <c r="I241" i="34"/>
  <c r="J241" i="34" s="1"/>
  <c r="AA316" i="34"/>
  <c r="AA317" i="34" s="1"/>
  <c r="P411" i="34"/>
  <c r="P412" i="34" s="1"/>
  <c r="S415" i="34"/>
  <c r="S416" i="34" s="1"/>
  <c r="AA415" i="34"/>
  <c r="AA416" i="34" s="1"/>
  <c r="AI415" i="34"/>
  <c r="AI416" i="34" s="1"/>
  <c r="P455" i="34"/>
  <c r="X455" i="34"/>
  <c r="X456" i="34" s="1"/>
  <c r="AF455" i="34"/>
  <c r="AF456" i="34" s="1"/>
  <c r="AN455" i="34"/>
  <c r="AN456" i="34" s="1"/>
  <c r="AG95" i="34"/>
  <c r="AG96" i="34" s="1"/>
  <c r="Y273" i="34"/>
  <c r="Y274" i="34" s="1"/>
  <c r="U422" i="34"/>
  <c r="U423" i="34" s="1"/>
  <c r="AC422" i="34"/>
  <c r="AC423" i="34" s="1"/>
  <c r="AK422" i="34"/>
  <c r="AK423" i="34" s="1"/>
  <c r="Y455" i="34"/>
  <c r="Y456" i="34" s="1"/>
  <c r="S32" i="34"/>
  <c r="S33" i="34" s="1"/>
  <c r="AC17" i="34"/>
  <c r="AC18" i="34" s="1"/>
  <c r="P77" i="34"/>
  <c r="P78" i="34" s="1"/>
  <c r="AF77" i="34"/>
  <c r="AF78" i="34" s="1"/>
  <c r="AN77" i="34"/>
  <c r="AN78" i="34" s="1"/>
  <c r="U77" i="34"/>
  <c r="U78" i="34" s="1"/>
  <c r="AK77" i="34"/>
  <c r="AK78" i="34" s="1"/>
  <c r="I96" i="34"/>
  <c r="J96" i="34" s="1"/>
  <c r="X240" i="34"/>
  <c r="X241" i="34" s="1"/>
  <c r="X232" i="34" s="1"/>
  <c r="AA334" i="34"/>
  <c r="AA335" i="34" s="1"/>
  <c r="AI334" i="34"/>
  <c r="AI335" i="34" s="1"/>
  <c r="I405" i="34"/>
  <c r="J405" i="34" s="1"/>
  <c r="V415" i="34"/>
  <c r="V416" i="34" s="1"/>
  <c r="AD415" i="34"/>
  <c r="AD416" i="34" s="1"/>
  <c r="AL415" i="34"/>
  <c r="AL416" i="34" s="1"/>
  <c r="R95" i="34"/>
  <c r="R96" i="34" s="1"/>
  <c r="S205" i="34"/>
  <c r="S206" i="34" s="1"/>
  <c r="W205" i="34"/>
  <c r="W206" i="34" s="1"/>
  <c r="AE205" i="34"/>
  <c r="AE206" i="34" s="1"/>
  <c r="AM205" i="34"/>
  <c r="AM206" i="34" s="1"/>
  <c r="S240" i="34"/>
  <c r="S241" i="34" s="1"/>
  <c r="S232" i="34" s="1"/>
  <c r="AA240" i="34"/>
  <c r="AA241" i="34" s="1"/>
  <c r="AI240" i="34"/>
  <c r="AI241" i="34" s="1"/>
  <c r="W240" i="34"/>
  <c r="W241" i="34" s="1"/>
  <c r="AE240" i="34"/>
  <c r="AE241" i="34" s="1"/>
  <c r="I274" i="34"/>
  <c r="J274" i="34" s="1"/>
  <c r="T273" i="34"/>
  <c r="T274" i="34" s="1"/>
  <c r="AB273" i="34"/>
  <c r="AB274" i="34" s="1"/>
  <c r="AJ273" i="34"/>
  <c r="AJ274" i="34" s="1"/>
  <c r="T328" i="34"/>
  <c r="T329" i="34" s="1"/>
  <c r="AB328" i="34"/>
  <c r="AB329" i="34" s="1"/>
  <c r="AJ328" i="34"/>
  <c r="AJ329" i="34" s="1"/>
  <c r="W328" i="34"/>
  <c r="W329" i="34" s="1"/>
  <c r="AE328" i="34"/>
  <c r="AE329" i="34" s="1"/>
  <c r="AM328" i="34"/>
  <c r="AM329" i="34" s="1"/>
  <c r="R339" i="34"/>
  <c r="R340" i="34" s="1"/>
  <c r="Z339" i="34"/>
  <c r="Z340" i="34" s="1"/>
  <c r="AH339" i="34"/>
  <c r="AH340" i="34" s="1"/>
  <c r="I352" i="34"/>
  <c r="J352" i="34" s="1"/>
  <c r="AB367" i="34"/>
  <c r="AB368" i="34" s="1"/>
  <c r="AJ367" i="34"/>
  <c r="AJ368" i="34" s="1"/>
  <c r="R367" i="34"/>
  <c r="R368" i="34" s="1"/>
  <c r="Z367" i="34"/>
  <c r="Z368" i="34" s="1"/>
  <c r="AH367" i="34"/>
  <c r="AH368" i="34" s="1"/>
  <c r="U411" i="34"/>
  <c r="U412" i="34" s="1"/>
  <c r="AC411" i="34"/>
  <c r="AK411" i="34"/>
  <c r="AK412" i="34" s="1"/>
  <c r="R411" i="34"/>
  <c r="R412" i="34" s="1"/>
  <c r="R404" i="34" s="1"/>
  <c r="Z411" i="34"/>
  <c r="Z412" i="34" s="1"/>
  <c r="AH411" i="34"/>
  <c r="AH412" i="34" s="1"/>
  <c r="T422" i="34"/>
  <c r="T423" i="34" s="1"/>
  <c r="AB422" i="34"/>
  <c r="AB423" i="34" s="1"/>
  <c r="AG422" i="34"/>
  <c r="AG423" i="34" s="1"/>
  <c r="I435" i="34"/>
  <c r="J435" i="34" s="1"/>
  <c r="AK455" i="34"/>
  <c r="AK456" i="34" s="1"/>
  <c r="R455" i="34"/>
  <c r="R456" i="34" s="1"/>
  <c r="Z455" i="34"/>
  <c r="Z456" i="34" s="1"/>
  <c r="AH455" i="34"/>
  <c r="AH456" i="34" s="1"/>
  <c r="AG471" i="34"/>
  <c r="AG472" i="34" s="1"/>
  <c r="T81" i="34"/>
  <c r="T82" i="34" s="1"/>
  <c r="I110" i="34"/>
  <c r="J110" i="34" s="1"/>
  <c r="R197" i="34"/>
  <c r="R198" i="34" s="1"/>
  <c r="Z197" i="34"/>
  <c r="Z198" i="34" s="1"/>
  <c r="AH197" i="34"/>
  <c r="AH198" i="34" s="1"/>
  <c r="AI411" i="34"/>
  <c r="AI412" i="34" s="1"/>
  <c r="AI404" i="34" s="1"/>
  <c r="R422" i="34"/>
  <c r="R423" i="34" s="1"/>
  <c r="Z422" i="34"/>
  <c r="Z423" i="34" s="1"/>
  <c r="AH422" i="34"/>
  <c r="AH423" i="34" s="1"/>
  <c r="I461" i="34"/>
  <c r="J461" i="34" s="1"/>
  <c r="V489" i="34"/>
  <c r="V490" i="34" s="1"/>
  <c r="AL489" i="34"/>
  <c r="AL490" i="34" s="1"/>
  <c r="T489" i="34"/>
  <c r="T490" i="34" s="1"/>
  <c r="AB489" i="34"/>
  <c r="AB490" i="34" s="1"/>
  <c r="AJ489" i="34"/>
  <c r="AJ490" i="34" s="1"/>
  <c r="AE81" i="34"/>
  <c r="AE82" i="34" s="1"/>
  <c r="X138" i="34"/>
  <c r="X139" i="34" s="1"/>
  <c r="AB334" i="34"/>
  <c r="AB335" i="34" s="1"/>
  <c r="AJ334" i="34"/>
  <c r="AJ335" i="34" s="1"/>
  <c r="Q334" i="34"/>
  <c r="Q335" i="34" s="1"/>
  <c r="Y334" i="34"/>
  <c r="Y335" i="34" s="1"/>
  <c r="AG334" i="34"/>
  <c r="AG335" i="34" s="1"/>
  <c r="AE334" i="34"/>
  <c r="AE335" i="34" s="1"/>
  <c r="Q356" i="34"/>
  <c r="Q357" i="34" s="1"/>
  <c r="Y356" i="34"/>
  <c r="Y357" i="34" s="1"/>
  <c r="AG356" i="34"/>
  <c r="AG357" i="34" s="1"/>
  <c r="R415" i="34"/>
  <c r="R416" i="34" s="1"/>
  <c r="Z415" i="34"/>
  <c r="Z416" i="34" s="1"/>
  <c r="AH415" i="34"/>
  <c r="AH416" i="34" s="1"/>
  <c r="P415" i="34"/>
  <c r="P416" i="34" s="1"/>
  <c r="X415" i="34"/>
  <c r="X416" i="34" s="1"/>
  <c r="AF415" i="34"/>
  <c r="AF416" i="34" s="1"/>
  <c r="AN415" i="34"/>
  <c r="AN416" i="34" s="1"/>
  <c r="W422" i="34"/>
  <c r="W423" i="34" s="1"/>
  <c r="AE422" i="34"/>
  <c r="AE423" i="34" s="1"/>
  <c r="U489" i="34"/>
  <c r="U490" i="34" s="1"/>
  <c r="AK489" i="34"/>
  <c r="AK490" i="34" s="1"/>
  <c r="AD3" i="34"/>
  <c r="AD4" i="34" s="1"/>
  <c r="AM62" i="34"/>
  <c r="AM63" i="34" s="1"/>
  <c r="V62" i="34"/>
  <c r="V63" i="34" s="1"/>
  <c r="AD62" i="34"/>
  <c r="AD63" i="34" s="1"/>
  <c r="P81" i="34"/>
  <c r="P82" i="34" s="1"/>
  <c r="X81" i="34"/>
  <c r="X82" i="34" s="1"/>
  <c r="AF81" i="34"/>
  <c r="AF82" i="34" s="1"/>
  <c r="AN81" i="34"/>
  <c r="AN82" i="34" s="1"/>
  <c r="W81" i="34"/>
  <c r="W82" i="34" s="1"/>
  <c r="AM81" i="34"/>
  <c r="AM82" i="34" s="1"/>
  <c r="S138" i="34"/>
  <c r="S139" i="34" s="1"/>
  <c r="R273" i="34"/>
  <c r="R274" i="34" s="1"/>
  <c r="Z273" i="34"/>
  <c r="Z274" i="34" s="1"/>
  <c r="AH273" i="34"/>
  <c r="AH274" i="34" s="1"/>
  <c r="U328" i="34"/>
  <c r="U329" i="34" s="1"/>
  <c r="AC328" i="34"/>
  <c r="AC329" i="34" s="1"/>
  <c r="AK328" i="34"/>
  <c r="AK329" i="34" s="1"/>
  <c r="Z356" i="34"/>
  <c r="Z357" i="34" s="1"/>
  <c r="AH356" i="34"/>
  <c r="AH357" i="34" s="1"/>
  <c r="X367" i="34"/>
  <c r="X368" i="34" s="1"/>
  <c r="V367" i="34"/>
  <c r="V368" i="34" s="1"/>
  <c r="AD367" i="34"/>
  <c r="AD368" i="34" s="1"/>
  <c r="AL367" i="34"/>
  <c r="AL368" i="34" s="1"/>
  <c r="Q411" i="34"/>
  <c r="Q412" i="34" s="1"/>
  <c r="Q404" i="34" s="1"/>
  <c r="Q405" i="34" s="1"/>
  <c r="Y411" i="34"/>
  <c r="Y412" i="34" s="1"/>
  <c r="I412" i="34"/>
  <c r="J412" i="34" s="1"/>
  <c r="V411" i="34"/>
  <c r="AD411" i="34"/>
  <c r="AL411" i="34"/>
  <c r="AL412" i="34" s="1"/>
  <c r="AL404" i="34" s="1"/>
  <c r="AL405" i="34" s="1"/>
  <c r="V455" i="34"/>
  <c r="V456" i="34" s="1"/>
  <c r="AD455" i="34"/>
  <c r="AD456" i="34" s="1"/>
  <c r="AL455" i="34"/>
  <c r="AL456" i="34" s="1"/>
  <c r="R471" i="34"/>
  <c r="R472" i="34" s="1"/>
  <c r="Z471" i="34"/>
  <c r="Z472" i="34" s="1"/>
  <c r="AH471" i="34"/>
  <c r="AH472" i="34" s="1"/>
  <c r="Q77" i="34"/>
  <c r="Q78" i="34" s="1"/>
  <c r="Y77" i="34"/>
  <c r="Y78" i="34" s="1"/>
  <c r="AG77" i="34"/>
  <c r="AG78" i="34" s="1"/>
  <c r="AI95" i="34"/>
  <c r="AI96" i="34" s="1"/>
  <c r="P167" i="34"/>
  <c r="P168" i="34" s="1"/>
  <c r="AL167" i="34"/>
  <c r="AL168" i="34" s="1"/>
  <c r="I185" i="34"/>
  <c r="J185" i="34" s="1"/>
  <c r="AJ184" i="34"/>
  <c r="AJ185" i="34" s="1"/>
  <c r="P240" i="34"/>
  <c r="P241" i="34" s="1"/>
  <c r="AI316" i="34"/>
  <c r="AI317" i="34" s="1"/>
  <c r="V323" i="34"/>
  <c r="V324" i="34" s="1"/>
  <c r="AD323" i="34"/>
  <c r="AD324" i="34" s="1"/>
  <c r="AL323" i="34"/>
  <c r="AL324" i="34" s="1"/>
  <c r="I472" i="34"/>
  <c r="J472" i="34" s="1"/>
  <c r="W489" i="34"/>
  <c r="W490" i="34" s="1"/>
  <c r="AE489" i="34"/>
  <c r="AE490" i="34" s="1"/>
  <c r="AM489" i="34"/>
  <c r="AM490" i="34" s="1"/>
  <c r="W17" i="34"/>
  <c r="W18" i="34" s="1"/>
  <c r="T62" i="34"/>
  <c r="T63" i="34" s="1"/>
  <c r="AB62" i="34"/>
  <c r="AB63" i="34" s="1"/>
  <c r="Q167" i="34"/>
  <c r="Q168" i="34" s="1"/>
  <c r="AM184" i="34"/>
  <c r="AM185" i="34" s="1"/>
  <c r="AC184" i="34"/>
  <c r="AC185" i="34" s="1"/>
  <c r="W316" i="34"/>
  <c r="W317" i="34" s="1"/>
  <c r="AE316" i="34"/>
  <c r="AE317" i="34" s="1"/>
  <c r="AM316" i="34"/>
  <c r="AM317" i="34" s="1"/>
  <c r="S339" i="34"/>
  <c r="S340" i="34" s="1"/>
  <c r="AA339" i="34"/>
  <c r="AA340" i="34" s="1"/>
  <c r="AI339" i="34"/>
  <c r="AI340" i="34" s="1"/>
  <c r="W471" i="34"/>
  <c r="W472" i="34" s="1"/>
  <c r="T471" i="34"/>
  <c r="T472" i="34" s="1"/>
  <c r="AB471" i="34"/>
  <c r="AB472" i="34" s="1"/>
  <c r="AJ471" i="34"/>
  <c r="AJ472" i="34" s="1"/>
  <c r="R489" i="34"/>
  <c r="R490" i="34" s="1"/>
  <c r="Z489" i="34"/>
  <c r="Z490" i="34" s="1"/>
  <c r="AH489" i="34"/>
  <c r="AH490" i="34" s="1"/>
  <c r="P489" i="34"/>
  <c r="P490" i="34" s="1"/>
  <c r="X489" i="34"/>
  <c r="X490" i="34" s="1"/>
  <c r="AF489" i="34"/>
  <c r="AF490" i="34" s="1"/>
  <c r="AN489" i="34"/>
  <c r="AN490" i="34" s="1"/>
  <c r="AH3" i="34"/>
  <c r="AH4" i="34" s="1"/>
  <c r="AE17" i="34"/>
  <c r="AE18" i="34" s="1"/>
  <c r="AM17" i="34"/>
  <c r="AM18" i="34" s="1"/>
  <c r="AK17" i="34"/>
  <c r="AK18" i="34" s="1"/>
  <c r="AE32" i="34"/>
  <c r="AE33" i="34" s="1"/>
  <c r="AJ62" i="34"/>
  <c r="AJ63" i="34" s="1"/>
  <c r="T3" i="34"/>
  <c r="T4" i="34" s="1"/>
  <c r="AB3" i="34"/>
  <c r="AB4" i="34" s="1"/>
  <c r="AJ3" i="34"/>
  <c r="AJ4" i="34" s="1"/>
  <c r="R3" i="34"/>
  <c r="R4" i="34" s="1"/>
  <c r="Z3" i="34"/>
  <c r="Z4" i="34" s="1"/>
  <c r="X3" i="34"/>
  <c r="X4" i="34" s="1"/>
  <c r="AL17" i="34"/>
  <c r="AL18" i="34" s="1"/>
  <c r="R17" i="34"/>
  <c r="R18" i="34" s="1"/>
  <c r="I63" i="34"/>
  <c r="J63" i="34" s="1"/>
  <c r="AG81" i="34"/>
  <c r="AG82" i="34" s="1"/>
  <c r="Q95" i="34"/>
  <c r="Q96" i="34" s="1"/>
  <c r="I139" i="34"/>
  <c r="J139" i="34" s="1"/>
  <c r="X197" i="34"/>
  <c r="X198" i="34" s="1"/>
  <c r="T197" i="34"/>
  <c r="T198" i="34" s="1"/>
  <c r="AJ197" i="34"/>
  <c r="AJ198" i="34" s="1"/>
  <c r="AM197" i="34"/>
  <c r="AM198" i="34" s="1"/>
  <c r="O246" i="34"/>
  <c r="I247" i="34"/>
  <c r="J247" i="34" s="1"/>
  <c r="X316" i="34"/>
  <c r="X317" i="34" s="1"/>
  <c r="AF316" i="34"/>
  <c r="AF317" i="34" s="1"/>
  <c r="AN316" i="34"/>
  <c r="AN317" i="34" s="1"/>
  <c r="U334" i="34"/>
  <c r="U335" i="34" s="1"/>
  <c r="AC334" i="34"/>
  <c r="AC335" i="34" s="1"/>
  <c r="AK334" i="34"/>
  <c r="AK335" i="34" s="1"/>
  <c r="U356" i="34"/>
  <c r="U357" i="34" s="1"/>
  <c r="AC356" i="34"/>
  <c r="AC357" i="34" s="1"/>
  <c r="AK356" i="34"/>
  <c r="AK357" i="34" s="1"/>
  <c r="S422" i="34"/>
  <c r="S423" i="34" s="1"/>
  <c r="AI422" i="34"/>
  <c r="AI423" i="34" s="1"/>
  <c r="AG455" i="34"/>
  <c r="AG456" i="34" s="1"/>
  <c r="AI17" i="34"/>
  <c r="AI18" i="34" s="1"/>
  <c r="AM32" i="34"/>
  <c r="AM33" i="34" s="1"/>
  <c r="P32" i="34"/>
  <c r="AL32" i="34"/>
  <c r="AL33" i="34" s="1"/>
  <c r="S81" i="34"/>
  <c r="S82" i="34" s="1"/>
  <c r="AA81" i="34"/>
  <c r="AA82" i="34" s="1"/>
  <c r="AI81" i="34"/>
  <c r="AI82" i="34" s="1"/>
  <c r="R81" i="34"/>
  <c r="R82" i="34" s="1"/>
  <c r="Z81" i="34"/>
  <c r="Z82" i="34" s="1"/>
  <c r="AH81" i="34"/>
  <c r="AH82" i="34" s="1"/>
  <c r="I124" i="34"/>
  <c r="J124" i="34" s="1"/>
  <c r="R138" i="34"/>
  <c r="R139" i="34" s="1"/>
  <c r="Z138" i="34"/>
  <c r="Z139" i="34" s="1"/>
  <c r="AH138" i="34"/>
  <c r="AH139" i="34" s="1"/>
  <c r="W184" i="34"/>
  <c r="W185" i="34" s="1"/>
  <c r="P205" i="34"/>
  <c r="X205" i="34"/>
  <c r="X206" i="34" s="1"/>
  <c r="AF205" i="34"/>
  <c r="AF206" i="34" s="1"/>
  <c r="AN205" i="34"/>
  <c r="AN206" i="34" s="1"/>
  <c r="W3" i="34"/>
  <c r="W4" i="34" s="1"/>
  <c r="Q32" i="34"/>
  <c r="Q33" i="34" s="1"/>
  <c r="Y32" i="34"/>
  <c r="Y33" i="34" s="1"/>
  <c r="AG32" i="34"/>
  <c r="AG33" i="34" s="1"/>
  <c r="W32" i="34"/>
  <c r="W33" i="34" s="1"/>
  <c r="U17" i="34"/>
  <c r="U18" i="34" s="1"/>
  <c r="AA32" i="34"/>
  <c r="AA33" i="34" s="1"/>
  <c r="R77" i="34"/>
  <c r="R78" i="34" s="1"/>
  <c r="Z77" i="34"/>
  <c r="Z78" i="34" s="1"/>
  <c r="AH77" i="34"/>
  <c r="AH78" i="34" s="1"/>
  <c r="R167" i="34"/>
  <c r="R168" i="34" s="1"/>
  <c r="Z167" i="34"/>
  <c r="Z168" i="34" s="1"/>
  <c r="X167" i="34"/>
  <c r="X168" i="34" s="1"/>
  <c r="AF167" i="34"/>
  <c r="AF168" i="34" s="1"/>
  <c r="AN167" i="34"/>
  <c r="AN168" i="34" s="1"/>
  <c r="V167" i="34"/>
  <c r="V168" i="34" s="1"/>
  <c r="AD167" i="34"/>
  <c r="AD168" i="34" s="1"/>
  <c r="T167" i="34"/>
  <c r="T168" i="34" s="1"/>
  <c r="X184" i="34"/>
  <c r="X185" i="34" s="1"/>
  <c r="AN184" i="34"/>
  <c r="AN185" i="34" s="1"/>
  <c r="AN197" i="34"/>
  <c r="AN198" i="34" s="1"/>
  <c r="W232" i="34"/>
  <c r="W233" i="34" s="1"/>
  <c r="AM232" i="34"/>
  <c r="AM233" i="34" s="1"/>
  <c r="U240" i="34"/>
  <c r="U241" i="34" s="1"/>
  <c r="U232" i="34" s="1"/>
  <c r="AC240" i="34"/>
  <c r="AC241" i="34" s="1"/>
  <c r="AK240" i="34"/>
  <c r="R247" i="34"/>
  <c r="O247" i="34" s="1"/>
  <c r="V273" i="34"/>
  <c r="V274" i="34" s="1"/>
  <c r="AD273" i="34"/>
  <c r="AD274" i="34" s="1"/>
  <c r="AL273" i="34"/>
  <c r="AL274" i="34" s="1"/>
  <c r="Q273" i="34"/>
  <c r="Q274" i="34" s="1"/>
  <c r="S3" i="34"/>
  <c r="S4" i="34" s="1"/>
  <c r="AA3" i="34"/>
  <c r="AA4" i="34" s="1"/>
  <c r="AI3" i="34"/>
  <c r="AI4" i="34" s="1"/>
  <c r="Q3" i="34"/>
  <c r="Q4" i="34" s="1"/>
  <c r="Y3" i="34"/>
  <c r="Y4" i="34" s="1"/>
  <c r="AG3" i="34"/>
  <c r="AG4" i="34" s="1"/>
  <c r="AE3" i="34"/>
  <c r="AE4" i="34" s="1"/>
  <c r="P3" i="34"/>
  <c r="P4" i="34" s="1"/>
  <c r="AN3" i="34"/>
  <c r="AN4" i="34" s="1"/>
  <c r="V3" i="34"/>
  <c r="V4" i="34" s="1"/>
  <c r="I18" i="34"/>
  <c r="J18" i="34" s="1"/>
  <c r="V17" i="34"/>
  <c r="V18" i="34" s="1"/>
  <c r="AD17" i="34"/>
  <c r="AD18" i="34" s="1"/>
  <c r="T17" i="34"/>
  <c r="T18" i="34" s="1"/>
  <c r="AB17" i="34"/>
  <c r="AB18" i="34" s="1"/>
  <c r="AJ17" i="34"/>
  <c r="AJ18" i="34" s="1"/>
  <c r="Z17" i="34"/>
  <c r="Z18" i="34" s="1"/>
  <c r="AH17" i="34"/>
  <c r="AH18" i="34" s="1"/>
  <c r="P17" i="34"/>
  <c r="P18" i="34" s="1"/>
  <c r="X17" i="34"/>
  <c r="X18" i="34" s="1"/>
  <c r="AF17" i="34"/>
  <c r="AF18" i="34" s="1"/>
  <c r="AN17" i="34"/>
  <c r="AN18" i="34" s="1"/>
  <c r="T32" i="34"/>
  <c r="T33" i="34" s="1"/>
  <c r="AB32" i="34"/>
  <c r="AB33" i="34" s="1"/>
  <c r="AJ32" i="34"/>
  <c r="AJ33" i="34" s="1"/>
  <c r="AF32" i="34"/>
  <c r="AF33" i="34" s="1"/>
  <c r="AN32" i="34"/>
  <c r="AN33" i="34" s="1"/>
  <c r="V32" i="34"/>
  <c r="V33" i="34" s="1"/>
  <c r="AD32" i="34"/>
  <c r="AD33" i="34" s="1"/>
  <c r="U32" i="34"/>
  <c r="U33" i="34" s="1"/>
  <c r="AK32" i="34"/>
  <c r="AK33" i="34" s="1"/>
  <c r="P62" i="34"/>
  <c r="P63" i="34" s="1"/>
  <c r="X62" i="34"/>
  <c r="X63" i="34" s="1"/>
  <c r="AF62" i="34"/>
  <c r="AF63" i="34" s="1"/>
  <c r="AN62" i="34"/>
  <c r="AN63" i="34" s="1"/>
  <c r="I78" i="34"/>
  <c r="J78" i="34" s="1"/>
  <c r="AD77" i="34"/>
  <c r="AD78" i="34" s="1"/>
  <c r="S77" i="34"/>
  <c r="S78" i="34" s="1"/>
  <c r="AA77" i="34"/>
  <c r="AA78" i="34" s="1"/>
  <c r="AI77" i="34"/>
  <c r="AI78" i="34" s="1"/>
  <c r="U81" i="34"/>
  <c r="U82" i="34" s="1"/>
  <c r="AC81" i="34"/>
  <c r="AC82" i="34" s="1"/>
  <c r="AK81" i="34"/>
  <c r="AK82" i="34" s="1"/>
  <c r="T138" i="34"/>
  <c r="T139" i="34" s="1"/>
  <c r="AB138" i="34"/>
  <c r="AB139" i="34" s="1"/>
  <c r="AJ138" i="34"/>
  <c r="AJ139" i="34" s="1"/>
  <c r="I154" i="34"/>
  <c r="J154" i="34" s="1"/>
  <c r="AA167" i="34"/>
  <c r="AA168" i="34" s="1"/>
  <c r="AI167" i="34"/>
  <c r="AI168" i="34" s="1"/>
  <c r="AG184" i="34"/>
  <c r="AG185" i="34" s="1"/>
  <c r="AI197" i="34"/>
  <c r="AI198" i="34" s="1"/>
  <c r="O300" i="34"/>
  <c r="AJ167" i="34"/>
  <c r="AJ168" i="34" s="1"/>
  <c r="P456" i="34"/>
  <c r="O109" i="34"/>
  <c r="AJ205" i="34"/>
  <c r="AJ206" i="34" s="1"/>
  <c r="Z232" i="34"/>
  <c r="AH232" i="34"/>
  <c r="AG273" i="34"/>
  <c r="AG274" i="34" s="1"/>
  <c r="AL3" i="34"/>
  <c r="AL4" i="34" s="1"/>
  <c r="Q17" i="34"/>
  <c r="Q18" i="34" s="1"/>
  <c r="Y17" i="34"/>
  <c r="Y18" i="34" s="1"/>
  <c r="V95" i="34"/>
  <c r="V96" i="34" s="1"/>
  <c r="AD95" i="34"/>
  <c r="AD96" i="34" s="1"/>
  <c r="W138" i="34"/>
  <c r="W139" i="34" s="1"/>
  <c r="AE138" i="34"/>
  <c r="AE139" i="34" s="1"/>
  <c r="AM138" i="34"/>
  <c r="AM139" i="34" s="1"/>
  <c r="U138" i="34"/>
  <c r="U139" i="34" s="1"/>
  <c r="AC138" i="34"/>
  <c r="AC139" i="34" s="1"/>
  <c r="AK138" i="34"/>
  <c r="AK139" i="34" s="1"/>
  <c r="O154" i="34"/>
  <c r="I168" i="34"/>
  <c r="J168" i="34" s="1"/>
  <c r="T184" i="34"/>
  <c r="T185" i="34" s="1"/>
  <c r="AB184" i="34"/>
  <c r="AB185" i="34" s="1"/>
  <c r="R184" i="34"/>
  <c r="R185" i="34" s="1"/>
  <c r="I198" i="34"/>
  <c r="J198" i="34" s="1"/>
  <c r="V197" i="34"/>
  <c r="V198" i="34" s="1"/>
  <c r="AD197" i="34"/>
  <c r="AD198" i="34" s="1"/>
  <c r="P232" i="34"/>
  <c r="P233" i="34" s="1"/>
  <c r="P219" i="34" s="1"/>
  <c r="P273" i="34"/>
  <c r="X273" i="34"/>
  <c r="X274" i="34" s="1"/>
  <c r="AF273" i="34"/>
  <c r="AF274" i="34" s="1"/>
  <c r="AN273" i="34"/>
  <c r="AN274" i="34" s="1"/>
  <c r="U273" i="34"/>
  <c r="U274" i="34" s="1"/>
  <c r="AC273" i="34"/>
  <c r="AC274" i="34" s="1"/>
  <c r="AK273" i="34"/>
  <c r="AK274" i="34" s="1"/>
  <c r="S323" i="34"/>
  <c r="S324" i="34" s="1"/>
  <c r="AA323" i="34"/>
  <c r="AA324" i="34" s="1"/>
  <c r="AI323" i="34"/>
  <c r="AI324" i="34" s="1"/>
  <c r="Q328" i="34"/>
  <c r="Q329" i="34" s="1"/>
  <c r="Y328" i="34"/>
  <c r="Y329" i="34" s="1"/>
  <c r="AG328" i="34"/>
  <c r="AG329" i="34" s="1"/>
  <c r="R62" i="34"/>
  <c r="R63" i="34" s="1"/>
  <c r="Z62" i="34"/>
  <c r="Z63" i="34" s="1"/>
  <c r="AH62" i="34"/>
  <c r="AH63" i="34" s="1"/>
  <c r="Y95" i="34"/>
  <c r="Y96" i="34" s="1"/>
  <c r="W95" i="34"/>
  <c r="W96" i="34" s="1"/>
  <c r="AE95" i="34"/>
  <c r="AE96" i="34" s="1"/>
  <c r="AM95" i="34"/>
  <c r="AM96" i="34" s="1"/>
  <c r="U95" i="34"/>
  <c r="U96" i="34" s="1"/>
  <c r="AC95" i="34"/>
  <c r="AC96" i="34" s="1"/>
  <c r="AK95" i="34"/>
  <c r="AK96" i="34" s="1"/>
  <c r="S95" i="34"/>
  <c r="S96" i="34" s="1"/>
  <c r="AA95" i="34"/>
  <c r="AA96" i="34" s="1"/>
  <c r="V138" i="34"/>
  <c r="V139" i="34" s="1"/>
  <c r="AD138" i="34"/>
  <c r="AD139" i="34" s="1"/>
  <c r="AL138" i="34"/>
  <c r="AL139" i="34" s="1"/>
  <c r="W167" i="34"/>
  <c r="W168" i="34" s="1"/>
  <c r="AE167" i="34"/>
  <c r="AE168" i="34" s="1"/>
  <c r="AG167" i="34"/>
  <c r="AG168" i="34" s="1"/>
  <c r="AI184" i="34"/>
  <c r="AI185" i="34" s="1"/>
  <c r="W197" i="34"/>
  <c r="W198" i="34" s="1"/>
  <c r="AE197" i="34"/>
  <c r="AE198" i="34" s="1"/>
  <c r="U197" i="34"/>
  <c r="U198" i="34" s="1"/>
  <c r="AC197" i="34"/>
  <c r="AC198" i="34" s="1"/>
  <c r="AK197" i="34"/>
  <c r="AK198" i="34" s="1"/>
  <c r="S197" i="34"/>
  <c r="S198" i="34" s="1"/>
  <c r="AA197" i="34"/>
  <c r="AA198" i="34" s="1"/>
  <c r="P197" i="34"/>
  <c r="P198" i="34" s="1"/>
  <c r="AF197" i="34"/>
  <c r="AF198" i="34" s="1"/>
  <c r="AL197" i="34"/>
  <c r="AL198" i="34" s="1"/>
  <c r="I206" i="34"/>
  <c r="J206" i="34" s="1"/>
  <c r="V205" i="34"/>
  <c r="V206" i="34" s="1"/>
  <c r="AD205" i="34"/>
  <c r="AD206" i="34" s="1"/>
  <c r="AL205" i="34"/>
  <c r="AL206" i="34" s="1"/>
  <c r="T205" i="34"/>
  <c r="T206" i="34" s="1"/>
  <c r="AB205" i="34"/>
  <c r="AB206" i="34" s="1"/>
  <c r="Z205" i="34"/>
  <c r="Z206" i="34" s="1"/>
  <c r="AA205" i="34"/>
  <c r="AA206" i="34" s="1"/>
  <c r="AI205" i="34"/>
  <c r="AI206" i="34" s="1"/>
  <c r="AF240" i="34"/>
  <c r="AF241" i="34" s="1"/>
  <c r="T240" i="34"/>
  <c r="T241" i="34" s="1"/>
  <c r="T232" i="34" s="1"/>
  <c r="AB240" i="34"/>
  <c r="AJ240" i="34"/>
  <c r="AF3" i="34"/>
  <c r="AF4" i="34" s="1"/>
  <c r="U62" i="34"/>
  <c r="U63" i="34" s="1"/>
  <c r="AC62" i="34"/>
  <c r="AC63" i="34" s="1"/>
  <c r="AK62" i="34"/>
  <c r="AK63" i="34" s="1"/>
  <c r="Z95" i="34"/>
  <c r="Z96" i="34" s="1"/>
  <c r="P95" i="34"/>
  <c r="P96" i="34" s="1"/>
  <c r="X95" i="34"/>
  <c r="X96" i="34" s="1"/>
  <c r="AF95" i="34"/>
  <c r="AF96" i="34" s="1"/>
  <c r="AN95" i="34"/>
  <c r="AN96" i="34" s="1"/>
  <c r="AL95" i="34"/>
  <c r="AL96" i="34" s="1"/>
  <c r="I382" i="34"/>
  <c r="J382" i="34" s="1"/>
  <c r="V240" i="34"/>
  <c r="V241" i="34" s="1"/>
  <c r="V232" i="34" s="1"/>
  <c r="AD240" i="34"/>
  <c r="AD241" i="34" s="1"/>
  <c r="AL240" i="34"/>
  <c r="AL241" i="34" s="1"/>
  <c r="P281" i="34"/>
  <c r="P282" i="34" s="1"/>
  <c r="O282" i="34" s="1"/>
  <c r="S316" i="34"/>
  <c r="S317" i="34" s="1"/>
  <c r="W323" i="34"/>
  <c r="W324" i="34" s="1"/>
  <c r="AE323" i="34"/>
  <c r="AE324" i="34" s="1"/>
  <c r="AM323" i="34"/>
  <c r="AM324" i="34" s="1"/>
  <c r="S334" i="34"/>
  <c r="S335" i="34" s="1"/>
  <c r="P334" i="34"/>
  <c r="P335" i="34" s="1"/>
  <c r="X334" i="34"/>
  <c r="X335" i="34" s="1"/>
  <c r="AF334" i="34"/>
  <c r="AF335" i="34" s="1"/>
  <c r="AN334" i="34"/>
  <c r="AN335" i="34" s="1"/>
  <c r="V334" i="34"/>
  <c r="V335" i="34" s="1"/>
  <c r="AD334" i="34"/>
  <c r="AD335" i="34" s="1"/>
  <c r="AL334" i="34"/>
  <c r="AL335" i="34" s="1"/>
  <c r="O460" i="34"/>
  <c r="I490" i="34"/>
  <c r="J490" i="34" s="1"/>
  <c r="O498" i="34"/>
  <c r="Z184" i="34"/>
  <c r="Z185" i="34" s="1"/>
  <c r="AH184" i="34"/>
  <c r="AH185" i="34" s="1"/>
  <c r="P184" i="34"/>
  <c r="P185" i="34" s="1"/>
  <c r="AF184" i="34"/>
  <c r="AF185" i="34" s="1"/>
  <c r="R205" i="34"/>
  <c r="R206" i="34" s="1"/>
  <c r="AH205" i="34"/>
  <c r="AH206" i="34" s="1"/>
  <c r="I307" i="34"/>
  <c r="J307" i="34" s="1"/>
  <c r="T323" i="34"/>
  <c r="T324" i="34" s="1"/>
  <c r="AJ323" i="34"/>
  <c r="AJ324" i="34" s="1"/>
  <c r="AG323" i="34"/>
  <c r="AG324" i="34" s="1"/>
  <c r="R328" i="34"/>
  <c r="R329" i="34" s="1"/>
  <c r="Z328" i="34"/>
  <c r="Z329" i="34" s="1"/>
  <c r="AH328" i="34"/>
  <c r="AH329" i="34" s="1"/>
  <c r="Q339" i="34"/>
  <c r="Q340" i="34" s="1"/>
  <c r="Y339" i="34"/>
  <c r="Y340" i="34" s="1"/>
  <c r="AG339" i="34"/>
  <c r="AG340" i="34" s="1"/>
  <c r="O351" i="34"/>
  <c r="S356" i="34"/>
  <c r="S357" i="34" s="1"/>
  <c r="AA356" i="34"/>
  <c r="AA357" i="34" s="1"/>
  <c r="AI356" i="34"/>
  <c r="AI357" i="34" s="1"/>
  <c r="O367" i="34"/>
  <c r="P443" i="34"/>
  <c r="O443" i="34" s="1"/>
  <c r="T455" i="34"/>
  <c r="T456" i="34" s="1"/>
  <c r="AB455" i="34"/>
  <c r="AB456" i="34" s="1"/>
  <c r="AJ455" i="34"/>
  <c r="AJ456" i="34" s="1"/>
  <c r="O483" i="34"/>
  <c r="Q240" i="34"/>
  <c r="Y240" i="34"/>
  <c r="AG240" i="34"/>
  <c r="AG241" i="34" s="1"/>
  <c r="AG232" i="34" s="1"/>
  <c r="O256" i="34"/>
  <c r="O343" i="34"/>
  <c r="T356" i="34"/>
  <c r="T357" i="34" s="1"/>
  <c r="AB356" i="34"/>
  <c r="AB357" i="34" s="1"/>
  <c r="AJ356" i="34"/>
  <c r="AJ357" i="34" s="1"/>
  <c r="Q367" i="34"/>
  <c r="Q368" i="34" s="1"/>
  <c r="Y367" i="34"/>
  <c r="Y368" i="34" s="1"/>
  <c r="AG367" i="34"/>
  <c r="AG368" i="34" s="1"/>
  <c r="AG404" i="34"/>
  <c r="AG405" i="34" s="1"/>
  <c r="W334" i="34"/>
  <c r="W335" i="34" s="1"/>
  <c r="AM334" i="34"/>
  <c r="AM335" i="34" s="1"/>
  <c r="T334" i="34"/>
  <c r="T335" i="34" s="1"/>
  <c r="R334" i="34"/>
  <c r="R335" i="34" s="1"/>
  <c r="Z334" i="34"/>
  <c r="Z335" i="34" s="1"/>
  <c r="AH334" i="34"/>
  <c r="AH335" i="34" s="1"/>
  <c r="I399" i="34"/>
  <c r="J399" i="34" s="1"/>
  <c r="S367" i="34"/>
  <c r="S368" i="34" s="1"/>
  <c r="AA367" i="34"/>
  <c r="AA368" i="34" s="1"/>
  <c r="AI367" i="34"/>
  <c r="AI368" i="34" s="1"/>
  <c r="Q422" i="34"/>
  <c r="Q423" i="34" s="1"/>
  <c r="Q489" i="34"/>
  <c r="Q490" i="34" s="1"/>
  <c r="Y489" i="34"/>
  <c r="Y490" i="34" s="1"/>
  <c r="AG489" i="34"/>
  <c r="AG490" i="34" s="1"/>
  <c r="I269" i="34"/>
  <c r="J269" i="34" s="1"/>
  <c r="W273" i="34"/>
  <c r="W274" i="34" s="1"/>
  <c r="AE273" i="34"/>
  <c r="AE274" i="34" s="1"/>
  <c r="AM273" i="34"/>
  <c r="AM274" i="34" s="1"/>
  <c r="AA328" i="34"/>
  <c r="AA329" i="34" s="1"/>
  <c r="P328" i="34"/>
  <c r="P329" i="34" s="1"/>
  <c r="X328" i="34"/>
  <c r="X329" i="34" s="1"/>
  <c r="AF328" i="34"/>
  <c r="AF329" i="34" s="1"/>
  <c r="AN328" i="34"/>
  <c r="AN329" i="34" s="1"/>
  <c r="V328" i="34"/>
  <c r="V329" i="34" s="1"/>
  <c r="AL328" i="34"/>
  <c r="AL329" i="34" s="1"/>
  <c r="U339" i="34"/>
  <c r="U340" i="34" s="1"/>
  <c r="AC339" i="34"/>
  <c r="AC340" i="34" s="1"/>
  <c r="AK339" i="34"/>
  <c r="AK340" i="34" s="1"/>
  <c r="W356" i="34"/>
  <c r="W357" i="34" s="1"/>
  <c r="AE356" i="34"/>
  <c r="AE357" i="34" s="1"/>
  <c r="AM356" i="34"/>
  <c r="AM357" i="34" s="1"/>
  <c r="I368" i="34"/>
  <c r="J368" i="34" s="1"/>
  <c r="AM415" i="34"/>
  <c r="AM416" i="34" s="1"/>
  <c r="U415" i="34"/>
  <c r="U416" i="34" s="1"/>
  <c r="AC415" i="34"/>
  <c r="AC416" i="34" s="1"/>
  <c r="AK415" i="34"/>
  <c r="AK416" i="34" s="1"/>
  <c r="V471" i="34"/>
  <c r="V472" i="34" s="1"/>
  <c r="AD471" i="34"/>
  <c r="AD472" i="34" s="1"/>
  <c r="AL471" i="34"/>
  <c r="AL472" i="34" s="1"/>
  <c r="O497" i="34"/>
  <c r="P356" i="34"/>
  <c r="P357" i="34" s="1"/>
  <c r="X356" i="34"/>
  <c r="X357" i="34" s="1"/>
  <c r="AF356" i="34"/>
  <c r="AF357" i="34" s="1"/>
  <c r="AN356" i="34"/>
  <c r="AN357" i="34" s="1"/>
  <c r="U367" i="34"/>
  <c r="U368" i="34" s="1"/>
  <c r="AC367" i="34"/>
  <c r="AC368" i="34" s="1"/>
  <c r="AK367" i="34"/>
  <c r="AK368" i="34" s="1"/>
  <c r="S489" i="34"/>
  <c r="S490" i="34" s="1"/>
  <c r="AA489" i="34"/>
  <c r="AA490" i="34" s="1"/>
  <c r="AI489" i="34"/>
  <c r="AI490" i="34" s="1"/>
  <c r="P33" i="34"/>
  <c r="Q59" i="34"/>
  <c r="O58" i="34"/>
  <c r="U3" i="34"/>
  <c r="U4" i="34" s="1"/>
  <c r="AC3" i="34"/>
  <c r="AC4" i="34" s="1"/>
  <c r="AK3" i="34"/>
  <c r="AK4" i="34" s="1"/>
  <c r="P206" i="34"/>
  <c r="R32" i="34"/>
  <c r="R33" i="34" s="1"/>
  <c r="Z32" i="34"/>
  <c r="Z33" i="34" s="1"/>
  <c r="AH32" i="34"/>
  <c r="AH33" i="34" s="1"/>
  <c r="O123" i="34"/>
  <c r="O124" i="34"/>
  <c r="V81" i="34"/>
  <c r="V82" i="34" s="1"/>
  <c r="AD81" i="34"/>
  <c r="AD82" i="34" s="1"/>
  <c r="AL81" i="34"/>
  <c r="AL82" i="34" s="1"/>
  <c r="Q62" i="34"/>
  <c r="Q63" i="34" s="1"/>
  <c r="Y62" i="34"/>
  <c r="Y63" i="34" s="1"/>
  <c r="AG62" i="34"/>
  <c r="AG63" i="34" s="1"/>
  <c r="S62" i="34"/>
  <c r="S63" i="34" s="1"/>
  <c r="AA62" i="34"/>
  <c r="AA63" i="34" s="1"/>
  <c r="AI62" i="34"/>
  <c r="AI63" i="34" s="1"/>
  <c r="T95" i="34"/>
  <c r="T96" i="34" s="1"/>
  <c r="AB95" i="34"/>
  <c r="AB96" i="34" s="1"/>
  <c r="AJ95" i="34"/>
  <c r="AJ96" i="34" s="1"/>
  <c r="U205" i="34"/>
  <c r="U206" i="34" s="1"/>
  <c r="AC205" i="34"/>
  <c r="AC206" i="34" s="1"/>
  <c r="AK205" i="34"/>
  <c r="AK206" i="34" s="1"/>
  <c r="AJ241" i="34"/>
  <c r="AJ232" i="34" s="1"/>
  <c r="P110" i="34"/>
  <c r="O110" i="34" s="1"/>
  <c r="V184" i="34"/>
  <c r="V185" i="34" s="1"/>
  <c r="AD184" i="34"/>
  <c r="AD185" i="34" s="1"/>
  <c r="AL184" i="34"/>
  <c r="AL185" i="34" s="1"/>
  <c r="Z233" i="34"/>
  <c r="Z219" i="34" s="1"/>
  <c r="Z220" i="34" s="1"/>
  <c r="AH233" i="34"/>
  <c r="AH219" i="34" s="1"/>
  <c r="AH220" i="34" s="1"/>
  <c r="R241" i="34"/>
  <c r="R232" i="34" s="1"/>
  <c r="AK241" i="34"/>
  <c r="U167" i="34"/>
  <c r="U168" i="34" s="1"/>
  <c r="AC167" i="34"/>
  <c r="AC168" i="34" s="1"/>
  <c r="AK167" i="34"/>
  <c r="AK168" i="34" s="1"/>
  <c r="Q205" i="34"/>
  <c r="Q206" i="34" s="1"/>
  <c r="Y205" i="34"/>
  <c r="Y206" i="34" s="1"/>
  <c r="AG205" i="34"/>
  <c r="AG206" i="34" s="1"/>
  <c r="O153" i="34"/>
  <c r="Q197" i="34"/>
  <c r="Q198" i="34" s="1"/>
  <c r="Y197" i="34"/>
  <c r="Y198" i="34" s="1"/>
  <c r="AG197" i="34"/>
  <c r="AG198" i="34" s="1"/>
  <c r="R307" i="34"/>
  <c r="O307" i="34" s="1"/>
  <c r="O306" i="34"/>
  <c r="O257" i="34"/>
  <c r="O269" i="34"/>
  <c r="O268" i="34"/>
  <c r="O352" i="34"/>
  <c r="O372" i="34"/>
  <c r="AC412" i="34"/>
  <c r="V412" i="34"/>
  <c r="AD412" i="34"/>
  <c r="AD404" i="34" s="1"/>
  <c r="O461" i="34"/>
  <c r="P373" i="34"/>
  <c r="O373" i="34" s="1"/>
  <c r="O435" i="34"/>
  <c r="P344" i="34"/>
  <c r="O344" i="34" s="1"/>
  <c r="AN404" i="34"/>
  <c r="O484" i="34"/>
  <c r="T412" i="34"/>
  <c r="T404" i="34" s="1"/>
  <c r="AB412" i="34"/>
  <c r="AB404" i="34" s="1"/>
  <c r="AJ412" i="34"/>
  <c r="AJ404" i="34" s="1"/>
  <c r="S412" i="34"/>
  <c r="S404" i="34" s="1"/>
  <c r="AA412" i="34"/>
  <c r="P451" i="34"/>
  <c r="O451" i="34" s="1"/>
  <c r="O434" i="34"/>
  <c r="B45" i="28"/>
  <c r="B28" i="28"/>
  <c r="C84" i="24"/>
  <c r="A82" i="24"/>
  <c r="C38" i="24"/>
  <c r="W404" i="34" l="1"/>
  <c r="X404" i="34"/>
  <c r="AA404" i="34"/>
  <c r="AD232" i="34"/>
  <c r="AD233" i="34" s="1"/>
  <c r="AH404" i="34"/>
  <c r="AH405" i="34" s="1"/>
  <c r="V404" i="34"/>
  <c r="AF404" i="34"/>
  <c r="O281" i="34"/>
  <c r="O456" i="34"/>
  <c r="O78" i="34"/>
  <c r="O168" i="34"/>
  <c r="P404" i="34"/>
  <c r="AE404" i="34"/>
  <c r="O316" i="34"/>
  <c r="AM2" i="34"/>
  <c r="Y404" i="34"/>
  <c r="W2" i="34"/>
  <c r="AC404" i="34"/>
  <c r="AK232" i="34"/>
  <c r="O472" i="34"/>
  <c r="O356" i="34"/>
  <c r="AN2" i="34"/>
  <c r="O340" i="34"/>
  <c r="AA2" i="34"/>
  <c r="O185" i="34"/>
  <c r="O324" i="34"/>
  <c r="O273" i="34"/>
  <c r="U404" i="34"/>
  <c r="AE2" i="34"/>
  <c r="AM404" i="34"/>
  <c r="AM405" i="34" s="1"/>
  <c r="AM398" i="34" s="1"/>
  <c r="O33" i="34"/>
  <c r="O329" i="34"/>
  <c r="O335" i="34"/>
  <c r="O240" i="34"/>
  <c r="O317" i="34"/>
  <c r="O471" i="34"/>
  <c r="P274" i="34"/>
  <c r="Z2" i="34"/>
  <c r="AH2" i="34"/>
  <c r="AI232" i="34"/>
  <c r="AI233" i="34" s="1"/>
  <c r="T2" i="34"/>
  <c r="O77" i="34"/>
  <c r="S2" i="34"/>
  <c r="O416" i="34"/>
  <c r="Z404" i="34"/>
  <c r="Z405" i="34" s="1"/>
  <c r="AA232" i="34"/>
  <c r="O423" i="34"/>
  <c r="O411" i="34"/>
  <c r="AF2" i="34"/>
  <c r="O139" i="34"/>
  <c r="AE232" i="34"/>
  <c r="AG398" i="34"/>
  <c r="AG399" i="34" s="1"/>
  <c r="AH398" i="34"/>
  <c r="AH399" i="34" s="1"/>
  <c r="AI2" i="34"/>
  <c r="AJ233" i="34"/>
  <c r="AJ219" i="34" s="1"/>
  <c r="AJ220" i="34" s="1"/>
  <c r="S233" i="34"/>
  <c r="S219" i="34" s="1"/>
  <c r="S220" i="34" s="1"/>
  <c r="T405" i="34"/>
  <c r="T398" i="34" s="1"/>
  <c r="V233" i="34"/>
  <c r="V219" i="34" s="1"/>
  <c r="V220" i="34" s="1"/>
  <c r="O422" i="34"/>
  <c r="O490" i="34"/>
  <c r="AC232" i="34"/>
  <c r="AC233" i="34" s="1"/>
  <c r="Y241" i="34"/>
  <c r="Y232" i="34" s="1"/>
  <c r="AK404" i="34"/>
  <c r="O489" i="34"/>
  <c r="O334" i="34"/>
  <c r="AB241" i="34"/>
  <c r="AB232" i="34" s="1"/>
  <c r="AD219" i="34"/>
  <c r="AD220" i="34" s="1"/>
  <c r="O167" i="34"/>
  <c r="Q241" i="34"/>
  <c r="Q232" i="34" s="1"/>
  <c r="O63" i="34"/>
  <c r="O17" i="34"/>
  <c r="O455" i="34"/>
  <c r="O328" i="34"/>
  <c r="R2" i="34"/>
  <c r="O138" i="34"/>
  <c r="O18" i="34"/>
  <c r="O339" i="34"/>
  <c r="AM219" i="34"/>
  <c r="AM220" i="34" s="1"/>
  <c r="O415" i="34"/>
  <c r="O323" i="34"/>
  <c r="Q398" i="34"/>
  <c r="AG2" i="34"/>
  <c r="O274" i="34"/>
  <c r="AJ2" i="34"/>
  <c r="O3" i="34"/>
  <c r="AL232" i="34"/>
  <c r="AL233" i="34" s="1"/>
  <c r="AL219" i="34" s="1"/>
  <c r="AL220" i="34" s="1"/>
  <c r="W219" i="34"/>
  <c r="W220" i="34" s="1"/>
  <c r="U405" i="34"/>
  <c r="U398" i="34" s="1"/>
  <c r="AD405" i="34"/>
  <c r="AD398" i="34" s="1"/>
  <c r="AB405" i="34"/>
  <c r="AB398" i="34" s="1"/>
  <c r="R405" i="34"/>
  <c r="R398" i="34" s="1"/>
  <c r="X233" i="34"/>
  <c r="X219" i="34" s="1"/>
  <c r="X220" i="34" s="1"/>
  <c r="S405" i="34"/>
  <c r="S398" i="34" s="1"/>
  <c r="V405" i="34"/>
  <c r="V398" i="34" s="1"/>
  <c r="U233" i="34"/>
  <c r="U219" i="34" s="1"/>
  <c r="U220" i="34" s="1"/>
  <c r="T233" i="34"/>
  <c r="T219" i="34" s="1"/>
  <c r="T220" i="34" s="1"/>
  <c r="AJ405" i="34"/>
  <c r="AJ398" i="34" s="1"/>
  <c r="AG233" i="34"/>
  <c r="AG219" i="34" s="1"/>
  <c r="AG220" i="34" s="1"/>
  <c r="O62" i="34"/>
  <c r="Z398" i="34"/>
  <c r="W405" i="34"/>
  <c r="W398" i="34" s="1"/>
  <c r="AL398" i="34"/>
  <c r="AF232" i="34"/>
  <c r="O59" i="34"/>
  <c r="AK2" i="34"/>
  <c r="O4" i="34"/>
  <c r="O32" i="34"/>
  <c r="AI405" i="34"/>
  <c r="AI398" i="34" s="1"/>
  <c r="AE405" i="34"/>
  <c r="AE398" i="34" s="1"/>
  <c r="O206" i="34"/>
  <c r="O205" i="34"/>
  <c r="AG393" i="34"/>
  <c r="AG394" i="34" s="1"/>
  <c r="AL2" i="34"/>
  <c r="AN219" i="34"/>
  <c r="AN220" i="34" s="1"/>
  <c r="O197" i="34"/>
  <c r="O96" i="34"/>
  <c r="AC2" i="34"/>
  <c r="X2" i="34"/>
  <c r="AN405" i="34"/>
  <c r="AN398" i="34" s="1"/>
  <c r="AK233" i="34"/>
  <c r="AK219" i="34" s="1"/>
  <c r="AK220" i="34" s="1"/>
  <c r="P220" i="34"/>
  <c r="O412" i="34"/>
  <c r="AD2" i="34"/>
  <c r="O198" i="34"/>
  <c r="O95" i="34"/>
  <c r="U2" i="34"/>
  <c r="O81" i="34"/>
  <c r="O357" i="34"/>
  <c r="P2" i="34"/>
  <c r="O2" i="34" s="1"/>
  <c r="AF405" i="34"/>
  <c r="AF398" i="34" s="1"/>
  <c r="AA405" i="34"/>
  <c r="AA398" i="34" s="1"/>
  <c r="P405" i="34"/>
  <c r="P398" i="34" s="1"/>
  <c r="AC405" i="34"/>
  <c r="AC398" i="34" s="1"/>
  <c r="R233" i="34"/>
  <c r="R219" i="34" s="1"/>
  <c r="V2" i="34"/>
  <c r="O184" i="34"/>
  <c r="O82" i="34"/>
  <c r="B36" i="25"/>
  <c r="B29" i="25"/>
  <c r="C122" i="25"/>
  <c r="B122" i="25"/>
  <c r="C96" i="25"/>
  <c r="B60" i="25"/>
  <c r="C98" i="26"/>
  <c r="C42" i="26"/>
  <c r="B33" i="26"/>
  <c r="D33" i="26"/>
  <c r="AI219" i="34" l="1"/>
  <c r="AI220" i="34" s="1"/>
  <c r="AH393" i="34"/>
  <c r="AH394" i="34" s="1"/>
  <c r="X405" i="34"/>
  <c r="X398" i="34"/>
  <c r="O241" i="34"/>
  <c r="Y405" i="34"/>
  <c r="Y398" i="34"/>
  <c r="AE233" i="34"/>
  <c r="AE219" i="34" s="1"/>
  <c r="AE220" i="34" s="1"/>
  <c r="AA233" i="34"/>
  <c r="AA219" i="34" s="1"/>
  <c r="AA220" i="34" s="1"/>
  <c r="AB233" i="34"/>
  <c r="AB219" i="34" s="1"/>
  <c r="AB220" i="34" s="1"/>
  <c r="Y233" i="34"/>
  <c r="Y219" i="34" s="1"/>
  <c r="Y220" i="34" s="1"/>
  <c r="O232" i="34"/>
  <c r="T399" i="34"/>
  <c r="T393" i="34"/>
  <c r="T394" i="34" s="1"/>
  <c r="O404" i="34"/>
  <c r="AC219" i="34"/>
  <c r="AC220" i="34" s="1"/>
  <c r="AK405" i="34"/>
  <c r="AK398" i="34" s="1"/>
  <c r="Q233" i="34"/>
  <c r="Q219" i="34" s="1"/>
  <c r="Q220" i="34" s="1"/>
  <c r="Y2" i="34"/>
  <c r="AB2" i="34"/>
  <c r="Q399" i="34"/>
  <c r="Q393" i="34"/>
  <c r="Q394" i="34" s="1"/>
  <c r="Q2" i="34"/>
  <c r="AC399" i="34"/>
  <c r="AC393" i="34"/>
  <c r="AC394" i="34" s="1"/>
  <c r="R220" i="34"/>
  <c r="AM399" i="34"/>
  <c r="AM393" i="34"/>
  <c r="AM394" i="34" s="1"/>
  <c r="AE399" i="34"/>
  <c r="AE393" i="34"/>
  <c r="AE394" i="34" s="1"/>
  <c r="U399" i="34"/>
  <c r="U393" i="34"/>
  <c r="U394" i="34" s="1"/>
  <c r="AL399" i="34"/>
  <c r="AL393" i="34"/>
  <c r="AL394" i="34" s="1"/>
  <c r="P399" i="34"/>
  <c r="O399" i="34" s="1"/>
  <c r="O398" i="34"/>
  <c r="P393" i="34"/>
  <c r="AN399" i="34"/>
  <c r="AN393" i="34"/>
  <c r="AN394" i="34" s="1"/>
  <c r="AJ399" i="34"/>
  <c r="AJ393" i="34"/>
  <c r="AJ394" i="34" s="1"/>
  <c r="Z399" i="34"/>
  <c r="Z393" i="34"/>
  <c r="Z394" i="34" s="1"/>
  <c r="AD399" i="34"/>
  <c r="AD393" i="34"/>
  <c r="AD394" i="34" s="1"/>
  <c r="R399" i="34"/>
  <c r="R393" i="34"/>
  <c r="R394" i="34" s="1"/>
  <c r="W399" i="34"/>
  <c r="W393" i="34"/>
  <c r="W394" i="34" s="1"/>
  <c r="AB399" i="34"/>
  <c r="AB393" i="34"/>
  <c r="AB394" i="34" s="1"/>
  <c r="S399" i="34"/>
  <c r="S393" i="34"/>
  <c r="S394" i="34" s="1"/>
  <c r="AF399" i="34"/>
  <c r="AF393" i="34"/>
  <c r="AF394" i="34" s="1"/>
  <c r="AI399" i="34"/>
  <c r="AI393" i="34"/>
  <c r="AI394" i="34" s="1"/>
  <c r="V399" i="34"/>
  <c r="V393" i="34"/>
  <c r="V394" i="34" s="1"/>
  <c r="AA399" i="34"/>
  <c r="AA393" i="34"/>
  <c r="AA394" i="34" s="1"/>
  <c r="AF233" i="34"/>
  <c r="AF219" i="34"/>
  <c r="AF220" i="34" s="1"/>
  <c r="A100" i="28"/>
  <c r="A82" i="28"/>
  <c r="A80" i="28"/>
  <c r="A83" i="28"/>
  <c r="A84" i="28"/>
  <c r="X399" i="34" l="1"/>
  <c r="X393" i="34"/>
  <c r="X394" i="34" s="1"/>
  <c r="O220" i="34"/>
  <c r="Y399" i="34"/>
  <c r="Y393" i="34"/>
  <c r="Y394" i="34" s="1"/>
  <c r="O233" i="34"/>
  <c r="AK399" i="34"/>
  <c r="AK393" i="34"/>
  <c r="AK394" i="34" s="1"/>
  <c r="O405" i="34"/>
  <c r="O219" i="34"/>
  <c r="O393" i="34"/>
  <c r="P394" i="34"/>
  <c r="O394" i="34" s="1"/>
  <c r="A112" i="28"/>
  <c r="A111" i="28"/>
  <c r="A68" i="28"/>
  <c r="A69" i="28"/>
  <c r="A70" i="28"/>
  <c r="A71" i="28"/>
  <c r="A72" i="28"/>
  <c r="A73" i="28"/>
  <c r="A74" i="28"/>
  <c r="A75" i="28"/>
  <c r="A76" i="28"/>
  <c r="A77" i="28"/>
  <c r="B112" i="26"/>
  <c r="A110" i="26"/>
  <c r="B56" i="26"/>
  <c r="A81" i="26"/>
  <c r="A82" i="26"/>
  <c r="G7" i="26"/>
  <c r="A79" i="26"/>
  <c r="A80" i="26"/>
  <c r="G7" i="25" l="1"/>
  <c r="G8" i="24"/>
  <c r="I54" i="24" l="1"/>
  <c r="G54" i="24"/>
  <c r="A69" i="24"/>
  <c r="A70" i="24"/>
  <c r="C26" i="24"/>
  <c r="I437" i="33" l="1"/>
  <c r="I235" i="33"/>
  <c r="I324" i="33"/>
  <c r="I432" i="33"/>
  <c r="I80" i="33"/>
  <c r="AN324" i="33" l="1"/>
  <c r="AM324" i="33"/>
  <c r="AL324" i="33"/>
  <c r="AK324" i="33"/>
  <c r="AJ324" i="33"/>
  <c r="AI324" i="33"/>
  <c r="AH324" i="33"/>
  <c r="AG324" i="33"/>
  <c r="AF324" i="33"/>
  <c r="AE324" i="33"/>
  <c r="AD324" i="33"/>
  <c r="AC324" i="33"/>
  <c r="AB324" i="33"/>
  <c r="AA324" i="33"/>
  <c r="Z324" i="33"/>
  <c r="Y324" i="33"/>
  <c r="X324" i="33"/>
  <c r="W324" i="33"/>
  <c r="V324" i="33"/>
  <c r="U324" i="33"/>
  <c r="T324" i="33"/>
  <c r="S324" i="33"/>
  <c r="R324" i="33"/>
  <c r="Q324" i="33"/>
  <c r="P324" i="33"/>
  <c r="N324" i="33"/>
  <c r="AN323" i="33"/>
  <c r="AM323" i="33"/>
  <c r="AM321" i="33" s="1"/>
  <c r="AM322" i="33" s="1"/>
  <c r="AL323" i="33"/>
  <c r="AK323" i="33"/>
  <c r="AJ323" i="33"/>
  <c r="AI323" i="33"/>
  <c r="AH323" i="33"/>
  <c r="AG323" i="33"/>
  <c r="AF323" i="33"/>
  <c r="AF321" i="33" s="1"/>
  <c r="AF322" i="33" s="1"/>
  <c r="AE323" i="33"/>
  <c r="AE321" i="33" s="1"/>
  <c r="AE322" i="33" s="1"/>
  <c r="AD323" i="33"/>
  <c r="AD321" i="33" s="1"/>
  <c r="AD322" i="33" s="1"/>
  <c r="AC323" i="33"/>
  <c r="AB323" i="33"/>
  <c r="AA323" i="33"/>
  <c r="Z323" i="33"/>
  <c r="Y323" i="33"/>
  <c r="X323" i="33"/>
  <c r="X321" i="33" s="1"/>
  <c r="X322" i="33" s="1"/>
  <c r="W323" i="33"/>
  <c r="W321" i="33" s="1"/>
  <c r="W322" i="33" s="1"/>
  <c r="V323" i="33"/>
  <c r="V321" i="33" s="1"/>
  <c r="V322" i="33" s="1"/>
  <c r="U323" i="33"/>
  <c r="T323" i="33"/>
  <c r="S323" i="33"/>
  <c r="R323" i="33"/>
  <c r="Q323" i="33"/>
  <c r="P323" i="33"/>
  <c r="P321" i="33" s="1"/>
  <c r="P322" i="33" s="1"/>
  <c r="N323" i="33"/>
  <c r="I323" i="33"/>
  <c r="N322" i="33"/>
  <c r="N321" i="33"/>
  <c r="I179" i="33"/>
  <c r="I169" i="33"/>
  <c r="B143" i="23"/>
  <c r="B145" i="23"/>
  <c r="AN504" i="33"/>
  <c r="AM504" i="33"/>
  <c r="AL504" i="33"/>
  <c r="AK504" i="33"/>
  <c r="AJ504" i="33"/>
  <c r="AI504" i="33"/>
  <c r="AH504" i="33"/>
  <c r="AG504" i="33"/>
  <c r="AF504" i="33"/>
  <c r="AE504" i="33"/>
  <c r="AD504" i="33"/>
  <c r="AC504" i="33"/>
  <c r="AB504" i="33"/>
  <c r="AA504" i="33"/>
  <c r="Z504" i="33"/>
  <c r="Y504" i="33"/>
  <c r="X504" i="33"/>
  <c r="W504" i="33"/>
  <c r="V504" i="33"/>
  <c r="U504" i="33"/>
  <c r="T504" i="33"/>
  <c r="S504" i="33"/>
  <c r="R504" i="33"/>
  <c r="Q504" i="33"/>
  <c r="P504" i="33"/>
  <c r="N504" i="33"/>
  <c r="AN503" i="33"/>
  <c r="AM503" i="33"/>
  <c r="AL503" i="33"/>
  <c r="AK503" i="33"/>
  <c r="AJ503" i="33"/>
  <c r="AI503" i="33"/>
  <c r="AH503" i="33"/>
  <c r="AG503" i="33"/>
  <c r="AF503" i="33"/>
  <c r="AE503" i="33"/>
  <c r="AD503" i="33"/>
  <c r="AC503" i="33"/>
  <c r="AB503" i="33"/>
  <c r="AA503" i="33"/>
  <c r="Z503" i="33"/>
  <c r="Y503" i="33"/>
  <c r="X503" i="33"/>
  <c r="W503" i="33"/>
  <c r="V503" i="33"/>
  <c r="U503" i="33"/>
  <c r="T503" i="33"/>
  <c r="S503" i="33"/>
  <c r="R503" i="33"/>
  <c r="Q503" i="33"/>
  <c r="P503" i="33"/>
  <c r="N503" i="33"/>
  <c r="I503" i="33"/>
  <c r="AN502" i="33"/>
  <c r="AM502" i="33"/>
  <c r="AL502" i="33"/>
  <c r="AK502" i="33"/>
  <c r="AJ502" i="33"/>
  <c r="AI502" i="33"/>
  <c r="AH502" i="33"/>
  <c r="AG502" i="33"/>
  <c r="AF502" i="33"/>
  <c r="AE502" i="33"/>
  <c r="AD502" i="33"/>
  <c r="AC502" i="33"/>
  <c r="AB502" i="33"/>
  <c r="AA502" i="33"/>
  <c r="Z502" i="33"/>
  <c r="Y502" i="33"/>
  <c r="X502" i="33"/>
  <c r="W502" i="33"/>
  <c r="V502" i="33"/>
  <c r="U502" i="33"/>
  <c r="T502" i="33"/>
  <c r="S502" i="33"/>
  <c r="R502" i="33"/>
  <c r="Q502" i="33"/>
  <c r="P502" i="33"/>
  <c r="N502" i="33"/>
  <c r="I502" i="33"/>
  <c r="AN501" i="33"/>
  <c r="AM501" i="33"/>
  <c r="AL501" i="33"/>
  <c r="AK501" i="33"/>
  <c r="AJ501" i="33"/>
  <c r="AI501" i="33"/>
  <c r="AH501" i="33"/>
  <c r="AG501" i="33"/>
  <c r="AF501" i="33"/>
  <c r="AE501" i="33"/>
  <c r="AD501" i="33"/>
  <c r="AC501" i="33"/>
  <c r="AB501" i="33"/>
  <c r="AA501" i="33"/>
  <c r="Z501" i="33"/>
  <c r="Y501" i="33"/>
  <c r="X501" i="33"/>
  <c r="W501" i="33"/>
  <c r="V501" i="33"/>
  <c r="U501" i="33"/>
  <c r="T501" i="33"/>
  <c r="S501" i="33"/>
  <c r="R501" i="33"/>
  <c r="Q501" i="33"/>
  <c r="P501" i="33"/>
  <c r="O501" i="33" s="1"/>
  <c r="AN500" i="33"/>
  <c r="AM500" i="33"/>
  <c r="AL500" i="33"/>
  <c r="AK500" i="33"/>
  <c r="AJ500" i="33"/>
  <c r="AI500" i="33"/>
  <c r="AH500" i="33"/>
  <c r="AG500" i="33"/>
  <c r="AF500" i="33"/>
  <c r="AE500" i="33"/>
  <c r="AD500" i="33"/>
  <c r="AC500" i="33"/>
  <c r="AB500" i="33"/>
  <c r="AA500" i="33"/>
  <c r="Z500" i="33"/>
  <c r="Y500" i="33"/>
  <c r="X500" i="33"/>
  <c r="W500" i="33"/>
  <c r="V500" i="33"/>
  <c r="U500" i="33"/>
  <c r="T500" i="33"/>
  <c r="S500" i="33"/>
  <c r="R500" i="33"/>
  <c r="Q500" i="33"/>
  <c r="P500" i="33"/>
  <c r="O500" i="33" s="1"/>
  <c r="N500" i="33"/>
  <c r="I499" i="33"/>
  <c r="I495" i="33"/>
  <c r="I494" i="33" s="1"/>
  <c r="J494" i="33" s="1"/>
  <c r="N494" i="33"/>
  <c r="AN493" i="33"/>
  <c r="AN494" i="33" s="1"/>
  <c r="AM493" i="33"/>
  <c r="AM494" i="33" s="1"/>
  <c r="AL493" i="33"/>
  <c r="AL494" i="33" s="1"/>
  <c r="AK493" i="33"/>
  <c r="AK494" i="33" s="1"/>
  <c r="AJ493" i="33"/>
  <c r="AJ494" i="33" s="1"/>
  <c r="AI493" i="33"/>
  <c r="AI494" i="33" s="1"/>
  <c r="AH493" i="33"/>
  <c r="AH494" i="33" s="1"/>
  <c r="AG493" i="33"/>
  <c r="AG494" i="33" s="1"/>
  <c r="AF493" i="33"/>
  <c r="AF494" i="33" s="1"/>
  <c r="AE493" i="33"/>
  <c r="AE494" i="33" s="1"/>
  <c r="AD493" i="33"/>
  <c r="AD494" i="33" s="1"/>
  <c r="AC493" i="33"/>
  <c r="AC494" i="33" s="1"/>
  <c r="AB493" i="33"/>
  <c r="AB494" i="33" s="1"/>
  <c r="AA493" i="33"/>
  <c r="AA494" i="33" s="1"/>
  <c r="Z493" i="33"/>
  <c r="Z494" i="33" s="1"/>
  <c r="Y493" i="33"/>
  <c r="Y494" i="33" s="1"/>
  <c r="X493" i="33"/>
  <c r="X494" i="33" s="1"/>
  <c r="W493" i="33"/>
  <c r="W494" i="33" s="1"/>
  <c r="V493" i="33"/>
  <c r="V494" i="33" s="1"/>
  <c r="U493" i="33"/>
  <c r="U494" i="33" s="1"/>
  <c r="T493" i="33"/>
  <c r="T494" i="33" s="1"/>
  <c r="S493" i="33"/>
  <c r="S494" i="33" s="1"/>
  <c r="R493" i="33"/>
  <c r="R494" i="33" s="1"/>
  <c r="Q493" i="33"/>
  <c r="Q494" i="33" s="1"/>
  <c r="P493" i="33"/>
  <c r="N493" i="33"/>
  <c r="AN491" i="33"/>
  <c r="AM491" i="33"/>
  <c r="AL491" i="33"/>
  <c r="AK491" i="33"/>
  <c r="AJ491" i="33"/>
  <c r="AI491" i="33"/>
  <c r="AH491" i="33"/>
  <c r="AG491" i="33"/>
  <c r="AF491" i="33"/>
  <c r="AE491" i="33"/>
  <c r="AD491" i="33"/>
  <c r="AC491" i="33"/>
  <c r="AB491" i="33"/>
  <c r="AA491" i="33"/>
  <c r="Z491" i="33"/>
  <c r="Y491" i="33"/>
  <c r="X491" i="33"/>
  <c r="W491" i="33"/>
  <c r="V491" i="33"/>
  <c r="U491" i="33"/>
  <c r="T491" i="33"/>
  <c r="S491" i="33"/>
  <c r="R491" i="33"/>
  <c r="Q491" i="33"/>
  <c r="P491" i="33"/>
  <c r="I491" i="33"/>
  <c r="AN487" i="33"/>
  <c r="AM487" i="33"/>
  <c r="AL487" i="33"/>
  <c r="AK487" i="33"/>
  <c r="AJ487" i="33"/>
  <c r="AI487" i="33"/>
  <c r="AH487" i="33"/>
  <c r="AG487" i="33"/>
  <c r="AF487" i="33"/>
  <c r="AE487" i="33"/>
  <c r="AD487" i="33"/>
  <c r="AC487" i="33"/>
  <c r="AB487" i="33"/>
  <c r="AA487" i="33"/>
  <c r="Z487" i="33"/>
  <c r="Y487" i="33"/>
  <c r="X487" i="33"/>
  <c r="W487" i="33"/>
  <c r="V487" i="33"/>
  <c r="U487" i="33"/>
  <c r="T487" i="33"/>
  <c r="S487" i="33"/>
  <c r="R487" i="33"/>
  <c r="Q487" i="33"/>
  <c r="P487" i="33"/>
  <c r="N487" i="33"/>
  <c r="I487" i="33"/>
  <c r="N486" i="33"/>
  <c r="N485" i="33"/>
  <c r="AN483" i="33"/>
  <c r="AM483" i="33"/>
  <c r="AL483" i="33"/>
  <c r="AK483" i="33"/>
  <c r="AJ483" i="33"/>
  <c r="AI483" i="33"/>
  <c r="AH483" i="33"/>
  <c r="AG483" i="33"/>
  <c r="AF483" i="33"/>
  <c r="AE483" i="33"/>
  <c r="AD483" i="33"/>
  <c r="AC483" i="33"/>
  <c r="AB483" i="33"/>
  <c r="AA483" i="33"/>
  <c r="Z483" i="33"/>
  <c r="Y483" i="33"/>
  <c r="X483" i="33"/>
  <c r="W483" i="33"/>
  <c r="V483" i="33"/>
  <c r="U483" i="33"/>
  <c r="T483" i="33"/>
  <c r="S483" i="33"/>
  <c r="R483" i="33"/>
  <c r="Q483" i="33"/>
  <c r="P483" i="33"/>
  <c r="I483" i="33"/>
  <c r="AN481" i="33"/>
  <c r="AN479" i="33" s="1"/>
  <c r="AN480" i="33" s="1"/>
  <c r="AM481" i="33"/>
  <c r="AM479" i="33" s="1"/>
  <c r="AM480" i="33" s="1"/>
  <c r="AL481" i="33"/>
  <c r="AL479" i="33" s="1"/>
  <c r="AL480" i="33" s="1"/>
  <c r="AK481" i="33"/>
  <c r="AK479" i="33" s="1"/>
  <c r="AK480" i="33" s="1"/>
  <c r="AJ481" i="33"/>
  <c r="AJ479" i="33" s="1"/>
  <c r="AJ480" i="33" s="1"/>
  <c r="AI481" i="33"/>
  <c r="AI479" i="33" s="1"/>
  <c r="AI480" i="33" s="1"/>
  <c r="AH481" i="33"/>
  <c r="AH479" i="33" s="1"/>
  <c r="AH480" i="33" s="1"/>
  <c r="AG481" i="33"/>
  <c r="AG479" i="33" s="1"/>
  <c r="AG480" i="33" s="1"/>
  <c r="AF481" i="33"/>
  <c r="AF479" i="33" s="1"/>
  <c r="AF480" i="33" s="1"/>
  <c r="AE481" i="33"/>
  <c r="AE479" i="33" s="1"/>
  <c r="AE480" i="33" s="1"/>
  <c r="AD481" i="33"/>
  <c r="AD479" i="33" s="1"/>
  <c r="AD480" i="33" s="1"/>
  <c r="AC481" i="33"/>
  <c r="AC479" i="33" s="1"/>
  <c r="AC480" i="33" s="1"/>
  <c r="AB481" i="33"/>
  <c r="AB479" i="33" s="1"/>
  <c r="AB480" i="33" s="1"/>
  <c r="AA481" i="33"/>
  <c r="AA479" i="33" s="1"/>
  <c r="AA480" i="33" s="1"/>
  <c r="Z481" i="33"/>
  <c r="Z479" i="33" s="1"/>
  <c r="Z480" i="33" s="1"/>
  <c r="Y481" i="33"/>
  <c r="Y479" i="33" s="1"/>
  <c r="Y480" i="33" s="1"/>
  <c r="X481" i="33"/>
  <c r="X479" i="33" s="1"/>
  <c r="X480" i="33" s="1"/>
  <c r="W481" i="33"/>
  <c r="W479" i="33" s="1"/>
  <c r="W480" i="33" s="1"/>
  <c r="V481" i="33"/>
  <c r="V479" i="33" s="1"/>
  <c r="V480" i="33" s="1"/>
  <c r="U481" i="33"/>
  <c r="U479" i="33" s="1"/>
  <c r="U480" i="33" s="1"/>
  <c r="T481" i="33"/>
  <c r="T479" i="33" s="1"/>
  <c r="T480" i="33" s="1"/>
  <c r="S481" i="33"/>
  <c r="S479" i="33" s="1"/>
  <c r="S480" i="33" s="1"/>
  <c r="R481" i="33"/>
  <c r="R479" i="33" s="1"/>
  <c r="R480" i="33" s="1"/>
  <c r="Q481" i="33"/>
  <c r="Q479" i="33" s="1"/>
  <c r="Q480" i="33" s="1"/>
  <c r="P481" i="33"/>
  <c r="P479" i="33" s="1"/>
  <c r="P480" i="33" s="1"/>
  <c r="N481" i="33"/>
  <c r="I481" i="33"/>
  <c r="N480" i="33"/>
  <c r="N479" i="33"/>
  <c r="AN473" i="33"/>
  <c r="AM473" i="33"/>
  <c r="AL473" i="33"/>
  <c r="AK473" i="33"/>
  <c r="AJ473" i="33"/>
  <c r="AI473" i="33"/>
  <c r="AH473" i="33"/>
  <c r="AG473" i="33"/>
  <c r="AF473" i="33"/>
  <c r="AE473" i="33"/>
  <c r="AD473" i="33"/>
  <c r="AC473" i="33"/>
  <c r="AB473" i="33"/>
  <c r="AA473" i="33"/>
  <c r="Z473" i="33"/>
  <c r="Y473" i="33"/>
  <c r="X473" i="33"/>
  <c r="W473" i="33"/>
  <c r="V473" i="33"/>
  <c r="U473" i="33"/>
  <c r="T473" i="33"/>
  <c r="S473" i="33"/>
  <c r="R473" i="33"/>
  <c r="Q473" i="33"/>
  <c r="P473" i="33"/>
  <c r="N473" i="33"/>
  <c r="I473" i="33"/>
  <c r="AN469" i="33"/>
  <c r="AM469" i="33"/>
  <c r="AL469" i="33"/>
  <c r="AK469" i="33"/>
  <c r="AJ469" i="33"/>
  <c r="AI469" i="33"/>
  <c r="AH469" i="33"/>
  <c r="AG469" i="33"/>
  <c r="AF469" i="33"/>
  <c r="AE469" i="33"/>
  <c r="AD469" i="33"/>
  <c r="AC469" i="33"/>
  <c r="AB469" i="33"/>
  <c r="AA469" i="33"/>
  <c r="Z469" i="33"/>
  <c r="Y469" i="33"/>
  <c r="X469" i="33"/>
  <c r="W469" i="33"/>
  <c r="V469" i="33"/>
  <c r="U469" i="33"/>
  <c r="T469" i="33"/>
  <c r="S469" i="33"/>
  <c r="R469" i="33"/>
  <c r="Q469" i="33"/>
  <c r="P469" i="33"/>
  <c r="N469" i="33"/>
  <c r="I469" i="33"/>
  <c r="N468" i="33"/>
  <c r="N467" i="33"/>
  <c r="I464" i="33"/>
  <c r="I458" i="33"/>
  <c r="N457" i="33"/>
  <c r="AN456" i="33"/>
  <c r="AN457" i="33" s="1"/>
  <c r="AM456" i="33"/>
  <c r="AM457" i="33" s="1"/>
  <c r="AL456" i="33"/>
  <c r="AL457" i="33" s="1"/>
  <c r="AK456" i="33"/>
  <c r="AK457" i="33" s="1"/>
  <c r="AJ456" i="33"/>
  <c r="AJ457" i="33" s="1"/>
  <c r="AI456" i="33"/>
  <c r="AI457" i="33" s="1"/>
  <c r="AH456" i="33"/>
  <c r="AH457" i="33" s="1"/>
  <c r="AG456" i="33"/>
  <c r="AG457" i="33" s="1"/>
  <c r="AF456" i="33"/>
  <c r="AF457" i="33" s="1"/>
  <c r="AE456" i="33"/>
  <c r="AE457" i="33" s="1"/>
  <c r="AD456" i="33"/>
  <c r="AD457" i="33" s="1"/>
  <c r="AC456" i="33"/>
  <c r="AC457" i="33" s="1"/>
  <c r="AB456" i="33"/>
  <c r="AB457" i="33" s="1"/>
  <c r="AA456" i="33"/>
  <c r="AA457" i="33" s="1"/>
  <c r="Z456" i="33"/>
  <c r="Z457" i="33" s="1"/>
  <c r="Y456" i="33"/>
  <c r="Y457" i="33" s="1"/>
  <c r="X456" i="33"/>
  <c r="X457" i="33" s="1"/>
  <c r="W456" i="33"/>
  <c r="W457" i="33" s="1"/>
  <c r="V456" i="33"/>
  <c r="V457" i="33" s="1"/>
  <c r="U456" i="33"/>
  <c r="U457" i="33" s="1"/>
  <c r="T456" i="33"/>
  <c r="T457" i="33" s="1"/>
  <c r="S456" i="33"/>
  <c r="S457" i="33" s="1"/>
  <c r="R456" i="33"/>
  <c r="R457" i="33" s="1"/>
  <c r="Q456" i="33"/>
  <c r="Q457" i="33" s="1"/>
  <c r="P456" i="33"/>
  <c r="P457" i="33" s="1"/>
  <c r="N456" i="33"/>
  <c r="AN454" i="33"/>
  <c r="AM454" i="33"/>
  <c r="AL454" i="33"/>
  <c r="AK454" i="33"/>
  <c r="AJ454" i="33"/>
  <c r="AI454" i="33"/>
  <c r="AH454" i="33"/>
  <c r="AG454" i="33"/>
  <c r="AF454" i="33"/>
  <c r="AE454" i="33"/>
  <c r="AD454" i="33"/>
  <c r="AC454" i="33"/>
  <c r="AB454" i="33"/>
  <c r="AA454" i="33"/>
  <c r="Z454" i="33"/>
  <c r="Y454" i="33"/>
  <c r="X454" i="33"/>
  <c r="W454" i="33"/>
  <c r="V454" i="33"/>
  <c r="U454" i="33"/>
  <c r="T454" i="33"/>
  <c r="S454" i="33"/>
  <c r="R454" i="33"/>
  <c r="Q454" i="33"/>
  <c r="P454" i="33"/>
  <c r="N454" i="33"/>
  <c r="I454" i="33"/>
  <c r="AN453" i="33"/>
  <c r="AM453" i="33"/>
  <c r="AL453" i="33"/>
  <c r="AK453" i="33"/>
  <c r="AJ453" i="33"/>
  <c r="AI453" i="33"/>
  <c r="AH453" i="33"/>
  <c r="AG453" i="33"/>
  <c r="AF453" i="33"/>
  <c r="AE453" i="33"/>
  <c r="AD453" i="33"/>
  <c r="AC453" i="33"/>
  <c r="AB453" i="33"/>
  <c r="AA453" i="33"/>
  <c r="Z453" i="33"/>
  <c r="Y453" i="33"/>
  <c r="X453" i="33"/>
  <c r="W453" i="33"/>
  <c r="V453" i="33"/>
  <c r="U453" i="33"/>
  <c r="T453" i="33"/>
  <c r="S453" i="33"/>
  <c r="R453" i="33"/>
  <c r="Q453" i="33"/>
  <c r="P453" i="33"/>
  <c r="N453" i="33"/>
  <c r="I453" i="33"/>
  <c r="N452" i="33"/>
  <c r="N451" i="33"/>
  <c r="I450" i="33"/>
  <c r="AN449" i="33"/>
  <c r="AM449" i="33"/>
  <c r="AL449" i="33"/>
  <c r="AK449" i="33"/>
  <c r="AJ449" i="33"/>
  <c r="AI449" i="33"/>
  <c r="AH449" i="33"/>
  <c r="AG449" i="33"/>
  <c r="AF449" i="33"/>
  <c r="AE449" i="33"/>
  <c r="AD449" i="33"/>
  <c r="AC449" i="33"/>
  <c r="AB449" i="33"/>
  <c r="AA449" i="33"/>
  <c r="Z449" i="33"/>
  <c r="Y449" i="33"/>
  <c r="X449" i="33"/>
  <c r="W449" i="33"/>
  <c r="V449" i="33"/>
  <c r="U449" i="33"/>
  <c r="T449" i="33"/>
  <c r="S449" i="33"/>
  <c r="R449" i="33"/>
  <c r="Q449" i="33"/>
  <c r="P449" i="33"/>
  <c r="AN448" i="33"/>
  <c r="AN446" i="33" s="1"/>
  <c r="AN447" i="33" s="1"/>
  <c r="AM448" i="33"/>
  <c r="AM446" i="33" s="1"/>
  <c r="AM447" i="33" s="1"/>
  <c r="AL448" i="33"/>
  <c r="AL446" i="33" s="1"/>
  <c r="AL447" i="33" s="1"/>
  <c r="AK448" i="33"/>
  <c r="AK446" i="33" s="1"/>
  <c r="AK447" i="33" s="1"/>
  <c r="AJ448" i="33"/>
  <c r="AI448" i="33"/>
  <c r="AI446" i="33" s="1"/>
  <c r="AI447" i="33" s="1"/>
  <c r="AH448" i="33"/>
  <c r="AH446" i="33" s="1"/>
  <c r="AH447" i="33" s="1"/>
  <c r="AG448" i="33"/>
  <c r="AG446" i="33" s="1"/>
  <c r="AG447" i="33" s="1"/>
  <c r="AF448" i="33"/>
  <c r="AF446" i="33" s="1"/>
  <c r="AF447" i="33" s="1"/>
  <c r="AE448" i="33"/>
  <c r="AE446" i="33" s="1"/>
  <c r="AE447" i="33" s="1"/>
  <c r="AD448" i="33"/>
  <c r="AD446" i="33" s="1"/>
  <c r="AD447" i="33" s="1"/>
  <c r="AC448" i="33"/>
  <c r="AC446" i="33" s="1"/>
  <c r="AC447" i="33" s="1"/>
  <c r="AB448" i="33"/>
  <c r="AB446" i="33" s="1"/>
  <c r="AB447" i="33" s="1"/>
  <c r="AA448" i="33"/>
  <c r="AA446" i="33" s="1"/>
  <c r="AA447" i="33" s="1"/>
  <c r="Z448" i="33"/>
  <c r="Z446" i="33" s="1"/>
  <c r="Z447" i="33" s="1"/>
  <c r="Y448" i="33"/>
  <c r="Y446" i="33" s="1"/>
  <c r="Y447" i="33" s="1"/>
  <c r="X448" i="33"/>
  <c r="X446" i="33" s="1"/>
  <c r="X447" i="33" s="1"/>
  <c r="W448" i="33"/>
  <c r="W446" i="33" s="1"/>
  <c r="W447" i="33" s="1"/>
  <c r="V448" i="33"/>
  <c r="V446" i="33" s="1"/>
  <c r="V447" i="33" s="1"/>
  <c r="U448" i="33"/>
  <c r="U446" i="33" s="1"/>
  <c r="U447" i="33" s="1"/>
  <c r="T448" i="33"/>
  <c r="T446" i="33" s="1"/>
  <c r="T447" i="33" s="1"/>
  <c r="S448" i="33"/>
  <c r="S446" i="33" s="1"/>
  <c r="S447" i="33" s="1"/>
  <c r="R448" i="33"/>
  <c r="R446" i="33" s="1"/>
  <c r="R447" i="33" s="1"/>
  <c r="Q448" i="33"/>
  <c r="Q446" i="33" s="1"/>
  <c r="Q447" i="33" s="1"/>
  <c r="P448" i="33"/>
  <c r="P446" i="33" s="1"/>
  <c r="O446" i="33" s="1"/>
  <c r="N448" i="33"/>
  <c r="I448" i="33"/>
  <c r="N447" i="33"/>
  <c r="AJ446" i="33"/>
  <c r="AJ447" i="33" s="1"/>
  <c r="N446" i="33"/>
  <c r="AN444" i="33"/>
  <c r="AM444" i="33"/>
  <c r="AL444" i="33"/>
  <c r="AK444" i="33"/>
  <c r="AJ444" i="33"/>
  <c r="AI444" i="33"/>
  <c r="AH444" i="33"/>
  <c r="AG444" i="33"/>
  <c r="AF444" i="33"/>
  <c r="AE444" i="33"/>
  <c r="AD444" i="33"/>
  <c r="AC444" i="33"/>
  <c r="AB444" i="33"/>
  <c r="AA444" i="33"/>
  <c r="Z444" i="33"/>
  <c r="Y444" i="33"/>
  <c r="X444" i="33"/>
  <c r="W444" i="33"/>
  <c r="V444" i="33"/>
  <c r="U444" i="33"/>
  <c r="T444" i="33"/>
  <c r="S444" i="33"/>
  <c r="R444" i="33"/>
  <c r="Q444" i="33"/>
  <c r="P444" i="33"/>
  <c r="N444" i="33"/>
  <c r="I444" i="33"/>
  <c r="AN442" i="33"/>
  <c r="AM442" i="33"/>
  <c r="AL442" i="33"/>
  <c r="AK442" i="33"/>
  <c r="AJ442" i="33"/>
  <c r="AI442" i="33"/>
  <c r="AH442" i="33"/>
  <c r="AG442" i="33"/>
  <c r="AF442" i="33"/>
  <c r="AE442" i="33"/>
  <c r="AD442" i="33"/>
  <c r="AC442" i="33"/>
  <c r="AB442" i="33"/>
  <c r="AA442" i="33"/>
  <c r="Z442" i="33"/>
  <c r="Y442" i="33"/>
  <c r="X442" i="33"/>
  <c r="W442" i="33"/>
  <c r="V442" i="33"/>
  <c r="U442" i="33"/>
  <c r="T442" i="33"/>
  <c r="S442" i="33"/>
  <c r="R442" i="33"/>
  <c r="Q442" i="33"/>
  <c r="P442" i="33"/>
  <c r="AN440" i="33"/>
  <c r="AN438" i="33" s="1"/>
  <c r="AN439" i="33" s="1"/>
  <c r="AM440" i="33"/>
  <c r="AM438" i="33" s="1"/>
  <c r="AM439" i="33" s="1"/>
  <c r="AL440" i="33"/>
  <c r="AL438" i="33" s="1"/>
  <c r="AL439" i="33" s="1"/>
  <c r="AK440" i="33"/>
  <c r="AK438" i="33" s="1"/>
  <c r="AK439" i="33" s="1"/>
  <c r="AJ440" i="33"/>
  <c r="AJ438" i="33" s="1"/>
  <c r="AJ439" i="33" s="1"/>
  <c r="AI440" i="33"/>
  <c r="AI438" i="33" s="1"/>
  <c r="AI439" i="33" s="1"/>
  <c r="AH440" i="33"/>
  <c r="AH438" i="33" s="1"/>
  <c r="AH439" i="33" s="1"/>
  <c r="AG440" i="33"/>
  <c r="AG438" i="33" s="1"/>
  <c r="AG439" i="33" s="1"/>
  <c r="AF440" i="33"/>
  <c r="AF438" i="33" s="1"/>
  <c r="AF439" i="33" s="1"/>
  <c r="AE440" i="33"/>
  <c r="AE438" i="33" s="1"/>
  <c r="AE439" i="33" s="1"/>
  <c r="AD440" i="33"/>
  <c r="AD438" i="33" s="1"/>
  <c r="AD439" i="33" s="1"/>
  <c r="AC440" i="33"/>
  <c r="AC438" i="33" s="1"/>
  <c r="AC439" i="33" s="1"/>
  <c r="AB440" i="33"/>
  <c r="AB438" i="33" s="1"/>
  <c r="AB439" i="33" s="1"/>
  <c r="AA440" i="33"/>
  <c r="AA438" i="33" s="1"/>
  <c r="AA439" i="33" s="1"/>
  <c r="Z440" i="33"/>
  <c r="Z438" i="33" s="1"/>
  <c r="Z439" i="33" s="1"/>
  <c r="Y440" i="33"/>
  <c r="Y438" i="33" s="1"/>
  <c r="Y439" i="33" s="1"/>
  <c r="X440" i="33"/>
  <c r="X438" i="33" s="1"/>
  <c r="X439" i="33" s="1"/>
  <c r="W440" i="33"/>
  <c r="W438" i="33" s="1"/>
  <c r="W439" i="33" s="1"/>
  <c r="V440" i="33"/>
  <c r="V438" i="33" s="1"/>
  <c r="V439" i="33" s="1"/>
  <c r="U440" i="33"/>
  <c r="U438" i="33" s="1"/>
  <c r="U439" i="33" s="1"/>
  <c r="T440" i="33"/>
  <c r="T438" i="33" s="1"/>
  <c r="T439" i="33" s="1"/>
  <c r="S440" i="33"/>
  <c r="S438" i="33" s="1"/>
  <c r="S439" i="33" s="1"/>
  <c r="R440" i="33"/>
  <c r="R438" i="33" s="1"/>
  <c r="R439" i="33" s="1"/>
  <c r="Q440" i="33"/>
  <c r="Q438" i="33" s="1"/>
  <c r="Q439" i="33" s="1"/>
  <c r="P440" i="33"/>
  <c r="P438" i="33" s="1"/>
  <c r="N440" i="33"/>
  <c r="I440" i="33"/>
  <c r="N439" i="33"/>
  <c r="N438" i="33"/>
  <c r="N431" i="33"/>
  <c r="AN430" i="33"/>
  <c r="AN431" i="33" s="1"/>
  <c r="AM430" i="33"/>
  <c r="AM431" i="33" s="1"/>
  <c r="AL430" i="33"/>
  <c r="AL431" i="33" s="1"/>
  <c r="AK430" i="33"/>
  <c r="AK431" i="33" s="1"/>
  <c r="AJ430" i="33"/>
  <c r="AJ431" i="33" s="1"/>
  <c r="AI430" i="33"/>
  <c r="AI431" i="33" s="1"/>
  <c r="AH430" i="33"/>
  <c r="AH431" i="33" s="1"/>
  <c r="AG430" i="33"/>
  <c r="AG431" i="33" s="1"/>
  <c r="AF430" i="33"/>
  <c r="AF431" i="33" s="1"/>
  <c r="AE430" i="33"/>
  <c r="AE431" i="33" s="1"/>
  <c r="AD430" i="33"/>
  <c r="AD431" i="33" s="1"/>
  <c r="AC430" i="33"/>
  <c r="AC431" i="33" s="1"/>
  <c r="AB430" i="33"/>
  <c r="AB431" i="33" s="1"/>
  <c r="AA430" i="33"/>
  <c r="AA431" i="33" s="1"/>
  <c r="Z430" i="33"/>
  <c r="Z431" i="33" s="1"/>
  <c r="Y430" i="33"/>
  <c r="Y431" i="33" s="1"/>
  <c r="X430" i="33"/>
  <c r="X431" i="33" s="1"/>
  <c r="W430" i="33"/>
  <c r="W431" i="33" s="1"/>
  <c r="V430" i="33"/>
  <c r="V431" i="33" s="1"/>
  <c r="U430" i="33"/>
  <c r="U431" i="33" s="1"/>
  <c r="T430" i="33"/>
  <c r="T431" i="33" s="1"/>
  <c r="S430" i="33"/>
  <c r="S431" i="33" s="1"/>
  <c r="R430" i="33"/>
  <c r="R431" i="33" s="1"/>
  <c r="Q430" i="33"/>
  <c r="Q431" i="33" s="1"/>
  <c r="P430" i="33"/>
  <c r="N430" i="33"/>
  <c r="AN424" i="33"/>
  <c r="AM424" i="33"/>
  <c r="AL424" i="33"/>
  <c r="AK424" i="33"/>
  <c r="AJ424" i="33"/>
  <c r="AI424" i="33"/>
  <c r="AH424" i="33"/>
  <c r="AG424" i="33"/>
  <c r="AF424" i="33"/>
  <c r="AE424" i="33"/>
  <c r="AD424" i="33"/>
  <c r="AC424" i="33"/>
  <c r="AB424" i="33"/>
  <c r="AA424" i="33"/>
  <c r="Z424" i="33"/>
  <c r="Y424" i="33"/>
  <c r="X424" i="33"/>
  <c r="W424" i="33"/>
  <c r="V424" i="33"/>
  <c r="U424" i="33"/>
  <c r="T424" i="33"/>
  <c r="S424" i="33"/>
  <c r="R424" i="33"/>
  <c r="Q424" i="33"/>
  <c r="P424" i="33"/>
  <c r="N424" i="33"/>
  <c r="I424" i="33"/>
  <c r="AN420" i="33"/>
  <c r="AM420" i="33"/>
  <c r="AL420" i="33"/>
  <c r="AK420" i="33"/>
  <c r="AJ420" i="33"/>
  <c r="AI420" i="33"/>
  <c r="AH420" i="33"/>
  <c r="AG420" i="33"/>
  <c r="AF420" i="33"/>
  <c r="AE420" i="33"/>
  <c r="AD420" i="33"/>
  <c r="AC420" i="33"/>
  <c r="AB420" i="33"/>
  <c r="AA420" i="33"/>
  <c r="Z420" i="33"/>
  <c r="Y420" i="33"/>
  <c r="X420" i="33"/>
  <c r="W420" i="33"/>
  <c r="V420" i="33"/>
  <c r="U420" i="33"/>
  <c r="T420" i="33"/>
  <c r="S420" i="33"/>
  <c r="R420" i="33"/>
  <c r="Q420" i="33"/>
  <c r="P420" i="33"/>
  <c r="N420" i="33"/>
  <c r="I420" i="33"/>
  <c r="N419" i="33"/>
  <c r="N418" i="33"/>
  <c r="I415" i="33"/>
  <c r="AN414" i="33"/>
  <c r="AM414" i="33"/>
  <c r="AL414" i="33"/>
  <c r="AK414" i="33"/>
  <c r="AJ414" i="33"/>
  <c r="AI414" i="33"/>
  <c r="AH414" i="33"/>
  <c r="AG414" i="33"/>
  <c r="AF414" i="33"/>
  <c r="AE414" i="33"/>
  <c r="AD414" i="33"/>
  <c r="AC414" i="33"/>
  <c r="AB414" i="33"/>
  <c r="AA414" i="33"/>
  <c r="Z414" i="33"/>
  <c r="Y414" i="33"/>
  <c r="X414" i="33"/>
  <c r="W414" i="33"/>
  <c r="V414" i="33"/>
  <c r="U414" i="33"/>
  <c r="T414" i="33"/>
  <c r="S414" i="33"/>
  <c r="R414" i="33"/>
  <c r="Q414" i="33"/>
  <c r="P414" i="33"/>
  <c r="N414" i="33"/>
  <c r="AN413" i="33"/>
  <c r="AM413" i="33"/>
  <c r="AL413" i="33"/>
  <c r="AK413" i="33"/>
  <c r="AJ413" i="33"/>
  <c r="AI413" i="33"/>
  <c r="AH413" i="33"/>
  <c r="AG413" i="33"/>
  <c r="AF413" i="33"/>
  <c r="AE413" i="33"/>
  <c r="AD413" i="33"/>
  <c r="AC413" i="33"/>
  <c r="AB413" i="33"/>
  <c r="AA413" i="33"/>
  <c r="Z413" i="33"/>
  <c r="Y413" i="33"/>
  <c r="X413" i="33"/>
  <c r="W413" i="33"/>
  <c r="V413" i="33"/>
  <c r="U413" i="33"/>
  <c r="T413" i="33"/>
  <c r="S413" i="33"/>
  <c r="R413" i="33"/>
  <c r="Q413" i="33"/>
  <c r="P413" i="33"/>
  <c r="N413" i="33"/>
  <c r="I413" i="33"/>
  <c r="N412" i="33"/>
  <c r="N411" i="33"/>
  <c r="AN410" i="33"/>
  <c r="AM410" i="33"/>
  <c r="AL410" i="33"/>
  <c r="AK410" i="33"/>
  <c r="AJ410" i="33"/>
  <c r="AI410" i="33"/>
  <c r="AH410" i="33"/>
  <c r="AG410" i="33"/>
  <c r="AF410" i="33"/>
  <c r="AE410" i="33"/>
  <c r="AD410" i="33"/>
  <c r="AC410" i="33"/>
  <c r="AB410" i="33"/>
  <c r="AA410" i="33"/>
  <c r="Z410" i="33"/>
  <c r="Y410" i="33"/>
  <c r="X410" i="33"/>
  <c r="W410" i="33"/>
  <c r="V410" i="33"/>
  <c r="U410" i="33"/>
  <c r="T410" i="33"/>
  <c r="S410" i="33"/>
  <c r="R410" i="33"/>
  <c r="Q410" i="33"/>
  <c r="P410" i="33"/>
  <c r="N410" i="33"/>
  <c r="I410" i="33"/>
  <c r="AN409" i="33"/>
  <c r="AM409" i="33"/>
  <c r="AL409" i="33"/>
  <c r="AK409" i="33"/>
  <c r="AJ409" i="33"/>
  <c r="AI409" i="33"/>
  <c r="AH409" i="33"/>
  <c r="AG409" i="33"/>
  <c r="AF409" i="33"/>
  <c r="AE409" i="33"/>
  <c r="AD409" i="33"/>
  <c r="AC409" i="33"/>
  <c r="AB409" i="33"/>
  <c r="AA409" i="33"/>
  <c r="Z409" i="33"/>
  <c r="Y409" i="33"/>
  <c r="X409" i="33"/>
  <c r="W409" i="33"/>
  <c r="V409" i="33"/>
  <c r="U409" i="33"/>
  <c r="T409" i="33"/>
  <c r="S409" i="33"/>
  <c r="R409" i="33"/>
  <c r="Q409" i="33"/>
  <c r="P409" i="33"/>
  <c r="N409" i="33"/>
  <c r="I409" i="33"/>
  <c r="N408" i="33"/>
  <c r="N407" i="33"/>
  <c r="I406" i="33"/>
  <c r="I402" i="33"/>
  <c r="N401" i="33"/>
  <c r="N400" i="33"/>
  <c r="AN398" i="33"/>
  <c r="AM398" i="33"/>
  <c r="AL398" i="33"/>
  <c r="AK398" i="33"/>
  <c r="AJ398" i="33"/>
  <c r="AI398" i="33"/>
  <c r="AH398" i="33"/>
  <c r="AG398" i="33"/>
  <c r="AF398" i="33"/>
  <c r="AE398" i="33"/>
  <c r="AD398" i="33"/>
  <c r="AC398" i="33"/>
  <c r="AB398" i="33"/>
  <c r="AA398" i="33"/>
  <c r="Z398" i="33"/>
  <c r="Y398" i="33"/>
  <c r="X398" i="33"/>
  <c r="W398" i="33"/>
  <c r="V398" i="33"/>
  <c r="U398" i="33"/>
  <c r="T398" i="33"/>
  <c r="S398" i="33"/>
  <c r="R398" i="33"/>
  <c r="Q398" i="33"/>
  <c r="P398" i="33"/>
  <c r="I398" i="33"/>
  <c r="AN397" i="33"/>
  <c r="AM397" i="33"/>
  <c r="AL397" i="33"/>
  <c r="AK397" i="33"/>
  <c r="AJ397" i="33"/>
  <c r="AI397" i="33"/>
  <c r="AH397" i="33"/>
  <c r="AG397" i="33"/>
  <c r="AF397" i="33"/>
  <c r="AE397" i="33"/>
  <c r="AD397" i="33"/>
  <c r="AC397" i="33"/>
  <c r="AB397" i="33"/>
  <c r="AA397" i="33"/>
  <c r="Z397" i="33"/>
  <c r="Y397" i="33"/>
  <c r="X397" i="33"/>
  <c r="W397" i="33"/>
  <c r="V397" i="33"/>
  <c r="U397" i="33"/>
  <c r="T397" i="33"/>
  <c r="S397" i="33"/>
  <c r="R397" i="33"/>
  <c r="Q397" i="33"/>
  <c r="P397" i="33"/>
  <c r="N397" i="33"/>
  <c r="AN396" i="33"/>
  <c r="AM396" i="33"/>
  <c r="AL396" i="33"/>
  <c r="AK396" i="33"/>
  <c r="AJ396" i="33"/>
  <c r="AI396" i="33"/>
  <c r="AH396" i="33"/>
  <c r="AG396" i="33"/>
  <c r="AF396" i="33"/>
  <c r="AE396" i="33"/>
  <c r="AD396" i="33"/>
  <c r="AC396" i="33"/>
  <c r="AB396" i="33"/>
  <c r="AA396" i="33"/>
  <c r="Z396" i="33"/>
  <c r="Y396" i="33"/>
  <c r="X396" i="33"/>
  <c r="W396" i="33"/>
  <c r="V396" i="33"/>
  <c r="U396" i="33"/>
  <c r="T396" i="33"/>
  <c r="S396" i="33"/>
  <c r="R396" i="33"/>
  <c r="Q396" i="33"/>
  <c r="P396" i="33"/>
  <c r="N396" i="33"/>
  <c r="I396" i="33"/>
  <c r="N395" i="33"/>
  <c r="N394" i="33"/>
  <c r="AN393" i="33"/>
  <c r="AM393" i="33"/>
  <c r="AL393" i="33"/>
  <c r="AK393" i="33"/>
  <c r="AJ393" i="33"/>
  <c r="AI393" i="33"/>
  <c r="AH393" i="33"/>
  <c r="AG393" i="33"/>
  <c r="AF393" i="33"/>
  <c r="AE393" i="33"/>
  <c r="AD393" i="33"/>
  <c r="AC393" i="33"/>
  <c r="AB393" i="33"/>
  <c r="AA393" i="33"/>
  <c r="Z393" i="33"/>
  <c r="Y393" i="33"/>
  <c r="X393" i="33"/>
  <c r="W393" i="33"/>
  <c r="V393" i="33"/>
  <c r="U393" i="33"/>
  <c r="T393" i="33"/>
  <c r="S393" i="33"/>
  <c r="R393" i="33"/>
  <c r="Q393" i="33"/>
  <c r="P393" i="33"/>
  <c r="I393" i="33"/>
  <c r="AN391" i="33"/>
  <c r="AM391" i="33"/>
  <c r="AL391" i="33"/>
  <c r="AK391" i="33"/>
  <c r="AJ391" i="33"/>
  <c r="AI391" i="33"/>
  <c r="AH391" i="33"/>
  <c r="AG391" i="33"/>
  <c r="AF391" i="33"/>
  <c r="AE391" i="33"/>
  <c r="AD391" i="33"/>
  <c r="AC391" i="33"/>
  <c r="AB391" i="33"/>
  <c r="AA391" i="33"/>
  <c r="Z391" i="33"/>
  <c r="Y391" i="33"/>
  <c r="X391" i="33"/>
  <c r="W391" i="33"/>
  <c r="V391" i="33"/>
  <c r="U391" i="33"/>
  <c r="T391" i="33"/>
  <c r="S391" i="33"/>
  <c r="R391" i="33"/>
  <c r="Q391" i="33"/>
  <c r="P391" i="33"/>
  <c r="N391" i="33"/>
  <c r="I391" i="33"/>
  <c r="N390" i="33"/>
  <c r="N389" i="33"/>
  <c r="I385" i="33"/>
  <c r="I381" i="33"/>
  <c r="AN380" i="33"/>
  <c r="AM380" i="33"/>
  <c r="AL380" i="33"/>
  <c r="AK380" i="33"/>
  <c r="AJ380" i="33"/>
  <c r="AI380" i="33"/>
  <c r="AH380" i="33"/>
  <c r="AG380" i="33"/>
  <c r="AF380" i="33"/>
  <c r="AE380" i="33"/>
  <c r="AD380" i="33"/>
  <c r="AC380" i="33"/>
  <c r="AB380" i="33"/>
  <c r="AA380" i="33"/>
  <c r="Z380" i="33"/>
  <c r="Y380" i="33"/>
  <c r="X380" i="33"/>
  <c r="W380" i="33"/>
  <c r="V380" i="33"/>
  <c r="U380" i="33"/>
  <c r="T380" i="33"/>
  <c r="S380" i="33"/>
  <c r="R380" i="33"/>
  <c r="Q380" i="33"/>
  <c r="P380" i="33"/>
  <c r="O380" i="33" s="1"/>
  <c r="AN379" i="33"/>
  <c r="AM379" i="33"/>
  <c r="AL379" i="33"/>
  <c r="AK379" i="33"/>
  <c r="AJ379" i="33"/>
  <c r="AI379" i="33"/>
  <c r="AH379" i="33"/>
  <c r="AG379" i="33"/>
  <c r="AF379" i="33"/>
  <c r="AE379" i="33"/>
  <c r="AD379" i="33"/>
  <c r="AC379" i="33"/>
  <c r="AB379" i="33"/>
  <c r="AA379" i="33"/>
  <c r="Z379" i="33"/>
  <c r="Y379" i="33"/>
  <c r="X379" i="33"/>
  <c r="W379" i="33"/>
  <c r="V379" i="33"/>
  <c r="U379" i="33"/>
  <c r="T379" i="33"/>
  <c r="S379" i="33"/>
  <c r="R379" i="33"/>
  <c r="Q379" i="33"/>
  <c r="P379" i="33"/>
  <c r="O379" i="33" s="1"/>
  <c r="N379" i="33"/>
  <c r="I374" i="33"/>
  <c r="AN372" i="33"/>
  <c r="AN370" i="33" s="1"/>
  <c r="AN371" i="33" s="1"/>
  <c r="AM372" i="33"/>
  <c r="AM370" i="33" s="1"/>
  <c r="AM371" i="33" s="1"/>
  <c r="AL372" i="33"/>
  <c r="AL370" i="33" s="1"/>
  <c r="AL371" i="33" s="1"/>
  <c r="AK372" i="33"/>
  <c r="AK370" i="33" s="1"/>
  <c r="AK371" i="33" s="1"/>
  <c r="AJ372" i="33"/>
  <c r="AJ370" i="33" s="1"/>
  <c r="AJ371" i="33" s="1"/>
  <c r="AI372" i="33"/>
  <c r="AI370" i="33" s="1"/>
  <c r="AI371" i="33" s="1"/>
  <c r="AH372" i="33"/>
  <c r="AH370" i="33" s="1"/>
  <c r="AH371" i="33" s="1"/>
  <c r="AG372" i="33"/>
  <c r="AG370" i="33" s="1"/>
  <c r="AG371" i="33" s="1"/>
  <c r="AF372" i="33"/>
  <c r="AF370" i="33" s="1"/>
  <c r="AF371" i="33" s="1"/>
  <c r="AE372" i="33"/>
  <c r="AE370" i="33" s="1"/>
  <c r="AE371" i="33" s="1"/>
  <c r="AD372" i="33"/>
  <c r="AD370" i="33" s="1"/>
  <c r="AD371" i="33" s="1"/>
  <c r="AC372" i="33"/>
  <c r="AC370" i="33" s="1"/>
  <c r="AC371" i="33" s="1"/>
  <c r="AB372" i="33"/>
  <c r="AB370" i="33" s="1"/>
  <c r="AB371" i="33" s="1"/>
  <c r="AA372" i="33"/>
  <c r="AA370" i="33" s="1"/>
  <c r="AA371" i="33" s="1"/>
  <c r="Z372" i="33"/>
  <c r="Z370" i="33" s="1"/>
  <c r="Z371" i="33" s="1"/>
  <c r="Y372" i="33"/>
  <c r="Y370" i="33" s="1"/>
  <c r="Y371" i="33" s="1"/>
  <c r="X372" i="33"/>
  <c r="X370" i="33" s="1"/>
  <c r="X371" i="33" s="1"/>
  <c r="W372" i="33"/>
  <c r="W370" i="33" s="1"/>
  <c r="W371" i="33" s="1"/>
  <c r="V372" i="33"/>
  <c r="V370" i="33" s="1"/>
  <c r="V371" i="33" s="1"/>
  <c r="U372" i="33"/>
  <c r="U370" i="33" s="1"/>
  <c r="U371" i="33" s="1"/>
  <c r="T372" i="33"/>
  <c r="T370" i="33" s="1"/>
  <c r="T371" i="33" s="1"/>
  <c r="S372" i="33"/>
  <c r="S370" i="33" s="1"/>
  <c r="S371" i="33" s="1"/>
  <c r="R372" i="33"/>
  <c r="R370" i="33" s="1"/>
  <c r="R371" i="33" s="1"/>
  <c r="Q372" i="33"/>
  <c r="Q370" i="33" s="1"/>
  <c r="Q371" i="33" s="1"/>
  <c r="P372" i="33"/>
  <c r="P370" i="33" s="1"/>
  <c r="N372" i="33"/>
  <c r="I372" i="33"/>
  <c r="N371" i="33"/>
  <c r="N370" i="33"/>
  <c r="AN368" i="33"/>
  <c r="AM368" i="33"/>
  <c r="AL368" i="33"/>
  <c r="AK368" i="33"/>
  <c r="AJ368" i="33"/>
  <c r="AI368" i="33"/>
  <c r="AH368" i="33"/>
  <c r="AG368" i="33"/>
  <c r="AF368" i="33"/>
  <c r="AE368" i="33"/>
  <c r="AD368" i="33"/>
  <c r="AC368" i="33"/>
  <c r="AB368" i="33"/>
  <c r="AA368" i="33"/>
  <c r="Z368" i="33"/>
  <c r="Y368" i="33"/>
  <c r="X368" i="33"/>
  <c r="W368" i="33"/>
  <c r="V368" i="33"/>
  <c r="U368" i="33"/>
  <c r="T368" i="33"/>
  <c r="S368" i="33"/>
  <c r="R368" i="33"/>
  <c r="Q368" i="33"/>
  <c r="P368" i="33"/>
  <c r="I368" i="33"/>
  <c r="AN367" i="33"/>
  <c r="AM367" i="33"/>
  <c r="AL367" i="33"/>
  <c r="AK367" i="33"/>
  <c r="AJ367" i="33"/>
  <c r="AI367" i="33"/>
  <c r="AH367" i="33"/>
  <c r="AG367" i="33"/>
  <c r="AF367" i="33"/>
  <c r="AE367" i="33"/>
  <c r="AD367" i="33"/>
  <c r="AC367" i="33"/>
  <c r="AB367" i="33"/>
  <c r="AA367" i="33"/>
  <c r="Z367" i="33"/>
  <c r="Y367" i="33"/>
  <c r="X367" i="33"/>
  <c r="W367" i="33"/>
  <c r="V367" i="33"/>
  <c r="U367" i="33"/>
  <c r="T367" i="33"/>
  <c r="S367" i="33"/>
  <c r="R367" i="33"/>
  <c r="Q367" i="33"/>
  <c r="P367" i="33"/>
  <c r="N367" i="33"/>
  <c r="I367" i="33"/>
  <c r="N366" i="33"/>
  <c r="N365" i="33"/>
  <c r="AN364" i="33"/>
  <c r="AM364" i="33"/>
  <c r="AL364" i="33"/>
  <c r="AK364" i="33"/>
  <c r="AJ364" i="33"/>
  <c r="AI364" i="33"/>
  <c r="AH364" i="33"/>
  <c r="AG364" i="33"/>
  <c r="AF364" i="33"/>
  <c r="AE364" i="33"/>
  <c r="AD364" i="33"/>
  <c r="AC364" i="33"/>
  <c r="AB364" i="33"/>
  <c r="AA364" i="33"/>
  <c r="Z364" i="33"/>
  <c r="Y364" i="33"/>
  <c r="X364" i="33"/>
  <c r="W364" i="33"/>
  <c r="V364" i="33"/>
  <c r="U364" i="33"/>
  <c r="T364" i="33"/>
  <c r="S364" i="33"/>
  <c r="R364" i="33"/>
  <c r="Q364" i="33"/>
  <c r="P364" i="33"/>
  <c r="AN362" i="33"/>
  <c r="AM362" i="33"/>
  <c r="AL362" i="33"/>
  <c r="AK362" i="33"/>
  <c r="AJ362" i="33"/>
  <c r="AI362" i="33"/>
  <c r="AH362" i="33"/>
  <c r="AG362" i="33"/>
  <c r="AF362" i="33"/>
  <c r="AE362" i="33"/>
  <c r="AD362" i="33"/>
  <c r="AC362" i="33"/>
  <c r="AB362" i="33"/>
  <c r="AA362" i="33"/>
  <c r="Z362" i="33"/>
  <c r="Y362" i="33"/>
  <c r="X362" i="33"/>
  <c r="W362" i="33"/>
  <c r="V362" i="33"/>
  <c r="U362" i="33"/>
  <c r="T362" i="33"/>
  <c r="S362" i="33"/>
  <c r="R362" i="33"/>
  <c r="Q362" i="33"/>
  <c r="P362" i="33"/>
  <c r="I362" i="33"/>
  <c r="AN356" i="33"/>
  <c r="AM356" i="33"/>
  <c r="AL356" i="33"/>
  <c r="AK356" i="33"/>
  <c r="AJ356" i="33"/>
  <c r="AI356" i="33"/>
  <c r="AH356" i="33"/>
  <c r="AG356" i="33"/>
  <c r="AF356" i="33"/>
  <c r="AE356" i="33"/>
  <c r="AD356" i="33"/>
  <c r="AC356" i="33"/>
  <c r="AB356" i="33"/>
  <c r="AA356" i="33"/>
  <c r="Z356" i="33"/>
  <c r="Y356" i="33"/>
  <c r="X356" i="33"/>
  <c r="W356" i="33"/>
  <c r="V356" i="33"/>
  <c r="U356" i="33"/>
  <c r="T356" i="33"/>
  <c r="S356" i="33"/>
  <c r="R356" i="33"/>
  <c r="Q356" i="33"/>
  <c r="P356" i="33"/>
  <c r="N356" i="33"/>
  <c r="I356" i="33"/>
  <c r="N355" i="33"/>
  <c r="N354" i="33"/>
  <c r="I352" i="33"/>
  <c r="I351" i="33"/>
  <c r="N350" i="33"/>
  <c r="AN349" i="33"/>
  <c r="AN350" i="33" s="1"/>
  <c r="AM349" i="33"/>
  <c r="AM350" i="33" s="1"/>
  <c r="AL349" i="33"/>
  <c r="AL350" i="33" s="1"/>
  <c r="AK349" i="33"/>
  <c r="AK350" i="33" s="1"/>
  <c r="AJ349" i="33"/>
  <c r="AJ350" i="33" s="1"/>
  <c r="AI349" i="33"/>
  <c r="AI350" i="33" s="1"/>
  <c r="AH349" i="33"/>
  <c r="AH350" i="33" s="1"/>
  <c r="AG349" i="33"/>
  <c r="AG350" i="33" s="1"/>
  <c r="AF349" i="33"/>
  <c r="AF350" i="33" s="1"/>
  <c r="AE349" i="33"/>
  <c r="AE350" i="33" s="1"/>
  <c r="AD349" i="33"/>
  <c r="AD350" i="33" s="1"/>
  <c r="AC349" i="33"/>
  <c r="AC350" i="33" s="1"/>
  <c r="AB349" i="33"/>
  <c r="AB350" i="33" s="1"/>
  <c r="AA349" i="33"/>
  <c r="AA350" i="33" s="1"/>
  <c r="Z349" i="33"/>
  <c r="Z350" i="33" s="1"/>
  <c r="Y349" i="33"/>
  <c r="Y350" i="33" s="1"/>
  <c r="X349" i="33"/>
  <c r="X350" i="33" s="1"/>
  <c r="W349" i="33"/>
  <c r="W350" i="33" s="1"/>
  <c r="V349" i="33"/>
  <c r="V350" i="33" s="1"/>
  <c r="U349" i="33"/>
  <c r="U350" i="33" s="1"/>
  <c r="T349" i="33"/>
  <c r="T350" i="33" s="1"/>
  <c r="S349" i="33"/>
  <c r="S350" i="33" s="1"/>
  <c r="R349" i="33"/>
  <c r="R350" i="33" s="1"/>
  <c r="Q349" i="33"/>
  <c r="Q350" i="33" s="1"/>
  <c r="P349" i="33"/>
  <c r="N349" i="33"/>
  <c r="I346" i="33"/>
  <c r="I343" i="33"/>
  <c r="N342" i="33"/>
  <c r="AN341" i="33"/>
  <c r="AN342" i="33" s="1"/>
  <c r="AM341" i="33"/>
  <c r="AM342" i="33" s="1"/>
  <c r="AL341" i="33"/>
  <c r="AL342" i="33" s="1"/>
  <c r="AK341" i="33"/>
  <c r="AK342" i="33" s="1"/>
  <c r="AJ341" i="33"/>
  <c r="AJ342" i="33" s="1"/>
  <c r="AI341" i="33"/>
  <c r="AI342" i="33" s="1"/>
  <c r="AH341" i="33"/>
  <c r="AH342" i="33" s="1"/>
  <c r="AG341" i="33"/>
  <c r="AG342" i="33" s="1"/>
  <c r="AF341" i="33"/>
  <c r="AF342" i="33" s="1"/>
  <c r="AE341" i="33"/>
  <c r="AE342" i="33" s="1"/>
  <c r="AD341" i="33"/>
  <c r="AD342" i="33" s="1"/>
  <c r="AC341" i="33"/>
  <c r="AC342" i="33" s="1"/>
  <c r="AB341" i="33"/>
  <c r="AB342" i="33" s="1"/>
  <c r="AA341" i="33"/>
  <c r="AA342" i="33" s="1"/>
  <c r="Z341" i="33"/>
  <c r="Z342" i="33" s="1"/>
  <c r="Y341" i="33"/>
  <c r="Y342" i="33" s="1"/>
  <c r="X341" i="33"/>
  <c r="X342" i="33" s="1"/>
  <c r="W341" i="33"/>
  <c r="W342" i="33" s="1"/>
  <c r="V341" i="33"/>
  <c r="V342" i="33" s="1"/>
  <c r="U341" i="33"/>
  <c r="U342" i="33" s="1"/>
  <c r="T341" i="33"/>
  <c r="T342" i="33" s="1"/>
  <c r="S341" i="33"/>
  <c r="S342" i="33" s="1"/>
  <c r="R341" i="33"/>
  <c r="R342" i="33" s="1"/>
  <c r="Q341" i="33"/>
  <c r="Q342" i="33" s="1"/>
  <c r="P341" i="33"/>
  <c r="N341" i="33"/>
  <c r="AN340" i="33"/>
  <c r="AM340" i="33"/>
  <c r="AL340" i="33"/>
  <c r="AK340" i="33"/>
  <c r="AJ340" i="33"/>
  <c r="AI340" i="33"/>
  <c r="AH340" i="33"/>
  <c r="AG340" i="33"/>
  <c r="AF340" i="33"/>
  <c r="AE340" i="33"/>
  <c r="AD340" i="33"/>
  <c r="AC340" i="33"/>
  <c r="AB340" i="33"/>
  <c r="AA340" i="33"/>
  <c r="Z340" i="33"/>
  <c r="Y340" i="33"/>
  <c r="X340" i="33"/>
  <c r="W340" i="33"/>
  <c r="V340" i="33"/>
  <c r="U340" i="33"/>
  <c r="T340" i="33"/>
  <c r="S340" i="33"/>
  <c r="R340" i="33"/>
  <c r="Q340" i="33"/>
  <c r="P340" i="33"/>
  <c r="N340" i="33"/>
  <c r="I340" i="33"/>
  <c r="AN339" i="33"/>
  <c r="AM339" i="33"/>
  <c r="AL339" i="33"/>
  <c r="AK339" i="33"/>
  <c r="AJ339" i="33"/>
  <c r="AI339" i="33"/>
  <c r="AH339" i="33"/>
  <c r="AG339" i="33"/>
  <c r="AF339" i="33"/>
  <c r="AE339" i="33"/>
  <c r="AD339" i="33"/>
  <c r="AC339" i="33"/>
  <c r="AB339" i="33"/>
  <c r="AA339" i="33"/>
  <c r="Z339" i="33"/>
  <c r="Y339" i="33"/>
  <c r="X339" i="33"/>
  <c r="W339" i="33"/>
  <c r="V339" i="33"/>
  <c r="U339" i="33"/>
  <c r="T339" i="33"/>
  <c r="S339" i="33"/>
  <c r="R339" i="33"/>
  <c r="Q339" i="33"/>
  <c r="P339" i="33"/>
  <c r="N339" i="33"/>
  <c r="I339" i="33"/>
  <c r="N338" i="33"/>
  <c r="N337" i="33"/>
  <c r="AN336" i="33"/>
  <c r="AM336" i="33"/>
  <c r="AL336" i="33"/>
  <c r="AK336" i="33"/>
  <c r="AJ336" i="33"/>
  <c r="AI336" i="33"/>
  <c r="AH336" i="33"/>
  <c r="AG336" i="33"/>
  <c r="AF336" i="33"/>
  <c r="AE336" i="33"/>
  <c r="AD336" i="33"/>
  <c r="AC336" i="33"/>
  <c r="AB336" i="33"/>
  <c r="AA336" i="33"/>
  <c r="Z336" i="33"/>
  <c r="Y336" i="33"/>
  <c r="X336" i="33"/>
  <c r="W336" i="33"/>
  <c r="V336" i="33"/>
  <c r="U336" i="33"/>
  <c r="T336" i="33"/>
  <c r="S336" i="33"/>
  <c r="R336" i="33"/>
  <c r="Q336" i="33"/>
  <c r="P336" i="33"/>
  <c r="N336" i="33"/>
  <c r="AN335" i="33"/>
  <c r="AM335" i="33"/>
  <c r="AL335" i="33"/>
  <c r="AK335" i="33"/>
  <c r="AJ335" i="33"/>
  <c r="AI335" i="33"/>
  <c r="AH335" i="33"/>
  <c r="AG335" i="33"/>
  <c r="AF335" i="33"/>
  <c r="AE335" i="33"/>
  <c r="AD335" i="33"/>
  <c r="AC335" i="33"/>
  <c r="AB335" i="33"/>
  <c r="AA335" i="33"/>
  <c r="Z335" i="33"/>
  <c r="Y335" i="33"/>
  <c r="X335" i="33"/>
  <c r="W335" i="33"/>
  <c r="V335" i="33"/>
  <c r="U335" i="33"/>
  <c r="T335" i="33"/>
  <c r="S335" i="33"/>
  <c r="R335" i="33"/>
  <c r="Q335" i="33"/>
  <c r="P335" i="33"/>
  <c r="N335" i="33"/>
  <c r="I335" i="33"/>
  <c r="AN334" i="33"/>
  <c r="AM334" i="33"/>
  <c r="AL334" i="33"/>
  <c r="AK334" i="33"/>
  <c r="AJ334" i="33"/>
  <c r="AI334" i="33"/>
  <c r="AH334" i="33"/>
  <c r="AG334" i="33"/>
  <c r="AF334" i="33"/>
  <c r="AE334" i="33"/>
  <c r="AD334" i="33"/>
  <c r="AC334" i="33"/>
  <c r="AB334" i="33"/>
  <c r="AA334" i="33"/>
  <c r="Z334" i="33"/>
  <c r="Y334" i="33"/>
  <c r="X334" i="33"/>
  <c r="W334" i="33"/>
  <c r="V334" i="33"/>
  <c r="U334" i="33"/>
  <c r="T334" i="33"/>
  <c r="S334" i="33"/>
  <c r="R334" i="33"/>
  <c r="Q334" i="33"/>
  <c r="P334" i="33"/>
  <c r="N334" i="33"/>
  <c r="I334" i="33"/>
  <c r="N333" i="33"/>
  <c r="N332" i="33"/>
  <c r="AN331" i="33"/>
  <c r="AM331" i="33"/>
  <c r="AL331" i="33"/>
  <c r="AK331" i="33"/>
  <c r="AJ331" i="33"/>
  <c r="AI331" i="33"/>
  <c r="AH331" i="33"/>
  <c r="AG331" i="33"/>
  <c r="AF331" i="33"/>
  <c r="AE331" i="33"/>
  <c r="AD331" i="33"/>
  <c r="AC331" i="33"/>
  <c r="AB331" i="33"/>
  <c r="AA331" i="33"/>
  <c r="Z331" i="33"/>
  <c r="Y331" i="33"/>
  <c r="X331" i="33"/>
  <c r="W331" i="33"/>
  <c r="V331" i="33"/>
  <c r="U331" i="33"/>
  <c r="T331" i="33"/>
  <c r="S331" i="33"/>
  <c r="R331" i="33"/>
  <c r="Q331" i="33"/>
  <c r="P331" i="33"/>
  <c r="N331" i="33"/>
  <c r="AN330" i="33"/>
  <c r="AM330" i="33"/>
  <c r="AL330" i="33"/>
  <c r="AK330" i="33"/>
  <c r="AJ330" i="33"/>
  <c r="AI330" i="33"/>
  <c r="AH330" i="33"/>
  <c r="AG330" i="33"/>
  <c r="AF330" i="33"/>
  <c r="AE330" i="33"/>
  <c r="AD330" i="33"/>
  <c r="AC330" i="33"/>
  <c r="AB330" i="33"/>
  <c r="AA330" i="33"/>
  <c r="Z330" i="33"/>
  <c r="Y330" i="33"/>
  <c r="X330" i="33"/>
  <c r="W330" i="33"/>
  <c r="V330" i="33"/>
  <c r="U330" i="33"/>
  <c r="T330" i="33"/>
  <c r="S330" i="33"/>
  <c r="R330" i="33"/>
  <c r="Q330" i="33"/>
  <c r="P330" i="33"/>
  <c r="N330" i="33"/>
  <c r="I330" i="33"/>
  <c r="AN328" i="33"/>
  <c r="AM328" i="33"/>
  <c r="AL328" i="33"/>
  <c r="AK328" i="33"/>
  <c r="AJ328" i="33"/>
  <c r="AI328" i="33"/>
  <c r="AH328" i="33"/>
  <c r="AG328" i="33"/>
  <c r="AF328" i="33"/>
  <c r="AE328" i="33"/>
  <c r="AD328" i="33"/>
  <c r="AC328" i="33"/>
  <c r="AB328" i="33"/>
  <c r="AA328" i="33"/>
  <c r="Z328" i="33"/>
  <c r="Y328" i="33"/>
  <c r="X328" i="33"/>
  <c r="W328" i="33"/>
  <c r="V328" i="33"/>
  <c r="U328" i="33"/>
  <c r="T328" i="33"/>
  <c r="S328" i="33"/>
  <c r="R328" i="33"/>
  <c r="Q328" i="33"/>
  <c r="P328" i="33"/>
  <c r="N328" i="33"/>
  <c r="I328" i="33"/>
  <c r="N327" i="33"/>
  <c r="N326" i="33"/>
  <c r="AN318" i="33"/>
  <c r="AM318" i="33"/>
  <c r="AL318" i="33"/>
  <c r="AK318" i="33"/>
  <c r="AJ318" i="33"/>
  <c r="AI318" i="33"/>
  <c r="AH318" i="33"/>
  <c r="AG318" i="33"/>
  <c r="AF318" i="33"/>
  <c r="AE318" i="33"/>
  <c r="AD318" i="33"/>
  <c r="AC318" i="33"/>
  <c r="AB318" i="33"/>
  <c r="AA318" i="33"/>
  <c r="Z318" i="33"/>
  <c r="Y318" i="33"/>
  <c r="X318" i="33"/>
  <c r="W318" i="33"/>
  <c r="V318" i="33"/>
  <c r="U318" i="33"/>
  <c r="T318" i="33"/>
  <c r="S318" i="33"/>
  <c r="R318" i="33"/>
  <c r="Q318" i="33"/>
  <c r="P318" i="33"/>
  <c r="N318" i="33"/>
  <c r="I318" i="33"/>
  <c r="AN316" i="33"/>
  <c r="AM316" i="33"/>
  <c r="AL316" i="33"/>
  <c r="AK316" i="33"/>
  <c r="AJ316" i="33"/>
  <c r="AI316" i="33"/>
  <c r="AH316" i="33"/>
  <c r="AG316" i="33"/>
  <c r="AF316" i="33"/>
  <c r="AE316" i="33"/>
  <c r="AD316" i="33"/>
  <c r="AC316" i="33"/>
  <c r="AB316" i="33"/>
  <c r="AA316" i="33"/>
  <c r="Z316" i="33"/>
  <c r="Y316" i="33"/>
  <c r="X316" i="33"/>
  <c r="W316" i="33"/>
  <c r="V316" i="33"/>
  <c r="U316" i="33"/>
  <c r="T316" i="33"/>
  <c r="S316" i="33"/>
  <c r="R316" i="33"/>
  <c r="Q316" i="33"/>
  <c r="P316" i="33"/>
  <c r="N316" i="33"/>
  <c r="I316" i="33"/>
  <c r="N315" i="33"/>
  <c r="N314" i="33"/>
  <c r="I310" i="33"/>
  <c r="AN306" i="33"/>
  <c r="AN304" i="33" s="1"/>
  <c r="AN305" i="33" s="1"/>
  <c r="AM306" i="33"/>
  <c r="AM304" i="33" s="1"/>
  <c r="AM305" i="33" s="1"/>
  <c r="AL306" i="33"/>
  <c r="AL304" i="33" s="1"/>
  <c r="AL305" i="33" s="1"/>
  <c r="AK306" i="33"/>
  <c r="AK304" i="33" s="1"/>
  <c r="AK305" i="33" s="1"/>
  <c r="AJ306" i="33"/>
  <c r="AJ304" i="33" s="1"/>
  <c r="AJ305" i="33" s="1"/>
  <c r="AI306" i="33"/>
  <c r="AI304" i="33" s="1"/>
  <c r="AI305" i="33" s="1"/>
  <c r="AH306" i="33"/>
  <c r="AH304" i="33" s="1"/>
  <c r="AH305" i="33" s="1"/>
  <c r="AG306" i="33"/>
  <c r="AG304" i="33" s="1"/>
  <c r="AG305" i="33" s="1"/>
  <c r="AF306" i="33"/>
  <c r="AF304" i="33" s="1"/>
  <c r="AF305" i="33" s="1"/>
  <c r="AE306" i="33"/>
  <c r="AE304" i="33" s="1"/>
  <c r="AE305" i="33" s="1"/>
  <c r="AD306" i="33"/>
  <c r="AD304" i="33" s="1"/>
  <c r="AD305" i="33" s="1"/>
  <c r="AC306" i="33"/>
  <c r="AC304" i="33" s="1"/>
  <c r="AC305" i="33" s="1"/>
  <c r="AB306" i="33"/>
  <c r="AB304" i="33" s="1"/>
  <c r="AB305" i="33" s="1"/>
  <c r="AA306" i="33"/>
  <c r="AA304" i="33" s="1"/>
  <c r="AA305" i="33" s="1"/>
  <c r="Z306" i="33"/>
  <c r="Z304" i="33" s="1"/>
  <c r="Z305" i="33" s="1"/>
  <c r="Y306" i="33"/>
  <c r="Y304" i="33" s="1"/>
  <c r="Y305" i="33" s="1"/>
  <c r="X306" i="33"/>
  <c r="X304" i="33" s="1"/>
  <c r="X305" i="33" s="1"/>
  <c r="W306" i="33"/>
  <c r="W304" i="33" s="1"/>
  <c r="W305" i="33" s="1"/>
  <c r="V306" i="33"/>
  <c r="V304" i="33" s="1"/>
  <c r="V305" i="33" s="1"/>
  <c r="U306" i="33"/>
  <c r="U304" i="33" s="1"/>
  <c r="U305" i="33" s="1"/>
  <c r="T306" i="33"/>
  <c r="T304" i="33" s="1"/>
  <c r="T305" i="33" s="1"/>
  <c r="S306" i="33"/>
  <c r="S304" i="33" s="1"/>
  <c r="S305" i="33" s="1"/>
  <c r="R306" i="33"/>
  <c r="R304" i="33" s="1"/>
  <c r="R305" i="33" s="1"/>
  <c r="Q306" i="33"/>
  <c r="Q304" i="33" s="1"/>
  <c r="Q305" i="33" s="1"/>
  <c r="P306" i="33"/>
  <c r="P304" i="33" s="1"/>
  <c r="N306" i="33"/>
  <c r="I306" i="33"/>
  <c r="N305" i="33"/>
  <c r="N304" i="33"/>
  <c r="I301" i="33"/>
  <c r="I299" i="33"/>
  <c r="I298" i="33" s="1"/>
  <c r="J298" i="33" s="1"/>
  <c r="AN298" i="33"/>
  <c r="AM298" i="33"/>
  <c r="AL298" i="33"/>
  <c r="AK298" i="33"/>
  <c r="AJ298" i="33"/>
  <c r="AI298" i="33"/>
  <c r="AH298" i="33"/>
  <c r="AG298" i="33"/>
  <c r="AF298" i="33"/>
  <c r="AE298" i="33"/>
  <c r="AD298" i="33"/>
  <c r="AC298" i="33"/>
  <c r="AB298" i="33"/>
  <c r="AA298" i="33"/>
  <c r="Z298" i="33"/>
  <c r="Y298" i="33"/>
  <c r="X298" i="33"/>
  <c r="W298" i="33"/>
  <c r="V298" i="33"/>
  <c r="U298" i="33"/>
  <c r="T298" i="33"/>
  <c r="S298" i="33"/>
  <c r="R298" i="33"/>
  <c r="Q298" i="33"/>
  <c r="P298" i="33"/>
  <c r="N298" i="33"/>
  <c r="AN297" i="33"/>
  <c r="AM297" i="33"/>
  <c r="AL297" i="33"/>
  <c r="AK297" i="33"/>
  <c r="AJ297" i="33"/>
  <c r="AI297" i="33"/>
  <c r="AH297" i="33"/>
  <c r="AG297" i="33"/>
  <c r="AF297" i="33"/>
  <c r="AE297" i="33"/>
  <c r="AD297" i="33"/>
  <c r="AC297" i="33"/>
  <c r="AB297" i="33"/>
  <c r="AA297" i="33"/>
  <c r="Z297" i="33"/>
  <c r="Y297" i="33"/>
  <c r="X297" i="33"/>
  <c r="W297" i="33"/>
  <c r="V297" i="33"/>
  <c r="U297" i="33"/>
  <c r="T297" i="33"/>
  <c r="S297" i="33"/>
  <c r="R297" i="33"/>
  <c r="Q297" i="33"/>
  <c r="P297" i="33"/>
  <c r="O297" i="33" s="1"/>
  <c r="N297" i="33"/>
  <c r="I295" i="33"/>
  <c r="I293" i="33"/>
  <c r="I292" i="33" s="1"/>
  <c r="J292" i="33" s="1"/>
  <c r="AN292" i="33"/>
  <c r="AM292" i="33"/>
  <c r="AL292" i="33"/>
  <c r="AK292" i="33"/>
  <c r="AJ292" i="33"/>
  <c r="AI292" i="33"/>
  <c r="AH292" i="33"/>
  <c r="AG292" i="33"/>
  <c r="AF292" i="33"/>
  <c r="AE292" i="33"/>
  <c r="AD292" i="33"/>
  <c r="AC292" i="33"/>
  <c r="AB292" i="33"/>
  <c r="AA292" i="33"/>
  <c r="Z292" i="33"/>
  <c r="Y292" i="33"/>
  <c r="X292" i="33"/>
  <c r="W292" i="33"/>
  <c r="V292" i="33"/>
  <c r="U292" i="33"/>
  <c r="T292" i="33"/>
  <c r="S292" i="33"/>
  <c r="R292" i="33"/>
  <c r="Q292" i="33"/>
  <c r="P292" i="33"/>
  <c r="O292" i="33" s="1"/>
  <c r="N292" i="33"/>
  <c r="AN291" i="33"/>
  <c r="AN279" i="33" s="1"/>
  <c r="AN280" i="33" s="1"/>
  <c r="AM291" i="33"/>
  <c r="AM279" i="33" s="1"/>
  <c r="AM280" i="33" s="1"/>
  <c r="AL291" i="33"/>
  <c r="AL279" i="33" s="1"/>
  <c r="AL280" i="33" s="1"/>
  <c r="AK291" i="33"/>
  <c r="AK279" i="33" s="1"/>
  <c r="AK280" i="33" s="1"/>
  <c r="AJ291" i="33"/>
  <c r="AJ279" i="33" s="1"/>
  <c r="AJ280" i="33" s="1"/>
  <c r="AI291" i="33"/>
  <c r="AI279" i="33" s="1"/>
  <c r="AI280" i="33" s="1"/>
  <c r="AH291" i="33"/>
  <c r="AH279" i="33" s="1"/>
  <c r="AH280" i="33" s="1"/>
  <c r="AG291" i="33"/>
  <c r="AG279" i="33" s="1"/>
  <c r="AG280" i="33" s="1"/>
  <c r="AF291" i="33"/>
  <c r="AF279" i="33" s="1"/>
  <c r="AF280" i="33" s="1"/>
  <c r="AE291" i="33"/>
  <c r="AE279" i="33" s="1"/>
  <c r="AE280" i="33" s="1"/>
  <c r="AD291" i="33"/>
  <c r="AD279" i="33" s="1"/>
  <c r="AD280" i="33" s="1"/>
  <c r="AC291" i="33"/>
  <c r="AC279" i="33" s="1"/>
  <c r="AC280" i="33" s="1"/>
  <c r="AB291" i="33"/>
  <c r="AB279" i="33" s="1"/>
  <c r="AB280" i="33" s="1"/>
  <c r="AA291" i="33"/>
  <c r="AA279" i="33" s="1"/>
  <c r="AA280" i="33" s="1"/>
  <c r="Z291" i="33"/>
  <c r="Z279" i="33" s="1"/>
  <c r="Z280" i="33" s="1"/>
  <c r="Y291" i="33"/>
  <c r="Y279" i="33" s="1"/>
  <c r="Y280" i="33" s="1"/>
  <c r="X291" i="33"/>
  <c r="X279" i="33" s="1"/>
  <c r="X280" i="33" s="1"/>
  <c r="W291" i="33"/>
  <c r="W279" i="33" s="1"/>
  <c r="W280" i="33" s="1"/>
  <c r="V291" i="33"/>
  <c r="V279" i="33" s="1"/>
  <c r="V280" i="33" s="1"/>
  <c r="U291" i="33"/>
  <c r="U279" i="33" s="1"/>
  <c r="U280" i="33" s="1"/>
  <c r="T291" i="33"/>
  <c r="T279" i="33" s="1"/>
  <c r="T280" i="33" s="1"/>
  <c r="S291" i="33"/>
  <c r="S279" i="33" s="1"/>
  <c r="S280" i="33" s="1"/>
  <c r="R291" i="33"/>
  <c r="R279" i="33" s="1"/>
  <c r="R280" i="33" s="1"/>
  <c r="Q291" i="33"/>
  <c r="Q279" i="33" s="1"/>
  <c r="Q280" i="33" s="1"/>
  <c r="P291" i="33"/>
  <c r="P279" i="33" s="1"/>
  <c r="O279" i="33" s="1"/>
  <c r="N291" i="33"/>
  <c r="I285" i="33"/>
  <c r="I281" i="33"/>
  <c r="N280" i="33"/>
  <c r="N279" i="33"/>
  <c r="AN278" i="33"/>
  <c r="AM278" i="33"/>
  <c r="AL278" i="33"/>
  <c r="AK278" i="33"/>
  <c r="AJ278" i="33"/>
  <c r="AI278" i="33"/>
  <c r="AH278" i="33"/>
  <c r="AG278" i="33"/>
  <c r="AF278" i="33"/>
  <c r="AE278" i="33"/>
  <c r="AD278" i="33"/>
  <c r="AC278" i="33"/>
  <c r="AB278" i="33"/>
  <c r="AA278" i="33"/>
  <c r="Z278" i="33"/>
  <c r="Y278" i="33"/>
  <c r="X278" i="33"/>
  <c r="W278" i="33"/>
  <c r="V278" i="33"/>
  <c r="U278" i="33"/>
  <c r="T278" i="33"/>
  <c r="S278" i="33"/>
  <c r="R278" i="33"/>
  <c r="Q278" i="33"/>
  <c r="P278" i="33"/>
  <c r="N278" i="33"/>
  <c r="AN276" i="33"/>
  <c r="AM276" i="33"/>
  <c r="AL276" i="33"/>
  <c r="AK276" i="33"/>
  <c r="AJ276" i="33"/>
  <c r="AI276" i="33"/>
  <c r="AH276" i="33"/>
  <c r="AG276" i="33"/>
  <c r="AF276" i="33"/>
  <c r="AE276" i="33"/>
  <c r="AD276" i="33"/>
  <c r="AC276" i="33"/>
  <c r="AB276" i="33"/>
  <c r="AA276" i="33"/>
  <c r="Z276" i="33"/>
  <c r="Y276" i="33"/>
  <c r="X276" i="33"/>
  <c r="W276" i="33"/>
  <c r="V276" i="33"/>
  <c r="U276" i="33"/>
  <c r="T276" i="33"/>
  <c r="S276" i="33"/>
  <c r="R276" i="33"/>
  <c r="Q276" i="33"/>
  <c r="P276" i="33"/>
  <c r="N276" i="33"/>
  <c r="I276" i="33"/>
  <c r="AN274" i="33"/>
  <c r="AM274" i="33"/>
  <c r="AL274" i="33"/>
  <c r="AK274" i="33"/>
  <c r="AJ274" i="33"/>
  <c r="AI274" i="33"/>
  <c r="AH274" i="33"/>
  <c r="AG274" i="33"/>
  <c r="AF274" i="33"/>
  <c r="AE274" i="33"/>
  <c r="AD274" i="33"/>
  <c r="AC274" i="33"/>
  <c r="AB274" i="33"/>
  <c r="AA274" i="33"/>
  <c r="Z274" i="33"/>
  <c r="Y274" i="33"/>
  <c r="X274" i="33"/>
  <c r="W274" i="33"/>
  <c r="V274" i="33"/>
  <c r="U274" i="33"/>
  <c r="T274" i="33"/>
  <c r="S274" i="33"/>
  <c r="R274" i="33"/>
  <c r="Q274" i="33"/>
  <c r="P274" i="33"/>
  <c r="N274" i="33"/>
  <c r="AN273" i="33"/>
  <c r="AM273" i="33"/>
  <c r="AL273" i="33"/>
  <c r="AK273" i="33"/>
  <c r="AJ273" i="33"/>
  <c r="AI273" i="33"/>
  <c r="AH273" i="33"/>
  <c r="AG273" i="33"/>
  <c r="AF273" i="33"/>
  <c r="AE273" i="33"/>
  <c r="AD273" i="33"/>
  <c r="AC273" i="33"/>
  <c r="AB273" i="33"/>
  <c r="AA273" i="33"/>
  <c r="Z273" i="33"/>
  <c r="Y273" i="33"/>
  <c r="X273" i="33"/>
  <c r="W273" i="33"/>
  <c r="V273" i="33"/>
  <c r="U273" i="33"/>
  <c r="T273" i="33"/>
  <c r="S273" i="33"/>
  <c r="R273" i="33"/>
  <c r="Q273" i="33"/>
  <c r="P273" i="33"/>
  <c r="N273" i="33"/>
  <c r="I273" i="33"/>
  <c r="N272" i="33"/>
  <c r="N271" i="33"/>
  <c r="I270" i="33"/>
  <c r="I268" i="33"/>
  <c r="N267" i="33"/>
  <c r="AN266" i="33"/>
  <c r="AN267" i="33" s="1"/>
  <c r="AM266" i="33"/>
  <c r="AM267" i="33" s="1"/>
  <c r="AL266" i="33"/>
  <c r="AL267" i="33" s="1"/>
  <c r="AK266" i="33"/>
  <c r="AK267" i="33" s="1"/>
  <c r="AJ266" i="33"/>
  <c r="AJ267" i="33" s="1"/>
  <c r="AI266" i="33"/>
  <c r="AI267" i="33" s="1"/>
  <c r="AH266" i="33"/>
  <c r="AH267" i="33" s="1"/>
  <c r="AG266" i="33"/>
  <c r="AG267" i="33" s="1"/>
  <c r="AF266" i="33"/>
  <c r="AF267" i="33" s="1"/>
  <c r="AE266" i="33"/>
  <c r="AE267" i="33" s="1"/>
  <c r="AD266" i="33"/>
  <c r="AD267" i="33" s="1"/>
  <c r="AC266" i="33"/>
  <c r="AC267" i="33" s="1"/>
  <c r="AB266" i="33"/>
  <c r="AB267" i="33" s="1"/>
  <c r="AA266" i="33"/>
  <c r="AA267" i="33" s="1"/>
  <c r="Z266" i="33"/>
  <c r="Z267" i="33" s="1"/>
  <c r="Y266" i="33"/>
  <c r="Y267" i="33" s="1"/>
  <c r="X266" i="33"/>
  <c r="X267" i="33" s="1"/>
  <c r="W266" i="33"/>
  <c r="W267" i="33" s="1"/>
  <c r="V266" i="33"/>
  <c r="V267" i="33" s="1"/>
  <c r="U266" i="33"/>
  <c r="U267" i="33" s="1"/>
  <c r="T266" i="33"/>
  <c r="T267" i="33" s="1"/>
  <c r="S266" i="33"/>
  <c r="S267" i="33" s="1"/>
  <c r="R266" i="33"/>
  <c r="R267" i="33" s="1"/>
  <c r="Q266" i="33"/>
  <c r="Q267" i="33" s="1"/>
  <c r="P266" i="33"/>
  <c r="P267" i="33" s="1"/>
  <c r="N266" i="33"/>
  <c r="I262" i="33"/>
  <c r="I258" i="33"/>
  <c r="N257" i="33"/>
  <c r="AN256" i="33"/>
  <c r="AN257" i="33" s="1"/>
  <c r="AM256" i="33"/>
  <c r="AM257" i="33" s="1"/>
  <c r="AL256" i="33"/>
  <c r="AL257" i="33" s="1"/>
  <c r="AK256" i="33"/>
  <c r="AK257" i="33" s="1"/>
  <c r="AJ256" i="33"/>
  <c r="AJ257" i="33" s="1"/>
  <c r="AI256" i="33"/>
  <c r="AI257" i="33" s="1"/>
  <c r="AH256" i="33"/>
  <c r="AH257" i="33" s="1"/>
  <c r="AG256" i="33"/>
  <c r="AG257" i="33" s="1"/>
  <c r="AF256" i="33"/>
  <c r="AF257" i="33" s="1"/>
  <c r="AE256" i="33"/>
  <c r="AE257" i="33" s="1"/>
  <c r="AD256" i="33"/>
  <c r="AD257" i="33" s="1"/>
  <c r="AC256" i="33"/>
  <c r="AC257" i="33" s="1"/>
  <c r="AB256" i="33"/>
  <c r="AB257" i="33" s="1"/>
  <c r="AA256" i="33"/>
  <c r="AA257" i="33" s="1"/>
  <c r="Z256" i="33"/>
  <c r="Z257" i="33" s="1"/>
  <c r="Y256" i="33"/>
  <c r="Y257" i="33" s="1"/>
  <c r="X256" i="33"/>
  <c r="X257" i="33" s="1"/>
  <c r="W256" i="33"/>
  <c r="W257" i="33" s="1"/>
  <c r="V256" i="33"/>
  <c r="V257" i="33" s="1"/>
  <c r="U256" i="33"/>
  <c r="U257" i="33" s="1"/>
  <c r="T256" i="33"/>
  <c r="T257" i="33" s="1"/>
  <c r="S256" i="33"/>
  <c r="S257" i="33" s="1"/>
  <c r="R256" i="33"/>
  <c r="R257" i="33" s="1"/>
  <c r="Q256" i="33"/>
  <c r="Q257" i="33" s="1"/>
  <c r="P256" i="33"/>
  <c r="N256" i="33"/>
  <c r="I254" i="33"/>
  <c r="I248" i="33"/>
  <c r="AN246" i="33"/>
  <c r="AN247" i="33" s="1"/>
  <c r="AM246" i="33"/>
  <c r="AM247" i="33" s="1"/>
  <c r="AL246" i="33"/>
  <c r="AL247" i="33" s="1"/>
  <c r="AK246" i="33"/>
  <c r="AK247" i="33" s="1"/>
  <c r="AJ246" i="33"/>
  <c r="AJ247" i="33" s="1"/>
  <c r="AI246" i="33"/>
  <c r="AI247" i="33" s="1"/>
  <c r="AH246" i="33"/>
  <c r="AH247" i="33" s="1"/>
  <c r="AG246" i="33"/>
  <c r="AG247" i="33" s="1"/>
  <c r="AF246" i="33"/>
  <c r="AF247" i="33" s="1"/>
  <c r="AE246" i="33"/>
  <c r="AE247" i="33" s="1"/>
  <c r="AD246" i="33"/>
  <c r="AD247" i="33" s="1"/>
  <c r="AC246" i="33"/>
  <c r="AC247" i="33" s="1"/>
  <c r="AB246" i="33"/>
  <c r="AB247" i="33" s="1"/>
  <c r="AA246" i="33"/>
  <c r="AA247" i="33" s="1"/>
  <c r="Z246" i="33"/>
  <c r="Z247" i="33" s="1"/>
  <c r="Y246" i="33"/>
  <c r="Y247" i="33" s="1"/>
  <c r="X246" i="33"/>
  <c r="X247" i="33" s="1"/>
  <c r="W246" i="33"/>
  <c r="W247" i="33" s="1"/>
  <c r="V246" i="33"/>
  <c r="V247" i="33" s="1"/>
  <c r="U246" i="33"/>
  <c r="U247" i="33" s="1"/>
  <c r="T246" i="33"/>
  <c r="T247" i="33" s="1"/>
  <c r="S246" i="33"/>
  <c r="S247" i="33" s="1"/>
  <c r="R246" i="33"/>
  <c r="R247" i="33" s="1"/>
  <c r="Q246" i="33"/>
  <c r="Q247" i="33" s="1"/>
  <c r="P246" i="33"/>
  <c r="N246" i="33"/>
  <c r="AN245" i="33"/>
  <c r="AM245" i="33"/>
  <c r="AL245" i="33"/>
  <c r="AK245" i="33"/>
  <c r="AJ245" i="33"/>
  <c r="AI245" i="33"/>
  <c r="AH245" i="33"/>
  <c r="AG245" i="33"/>
  <c r="AF245" i="33"/>
  <c r="AE245" i="33"/>
  <c r="AD245" i="33"/>
  <c r="AC245" i="33"/>
  <c r="AB245" i="33"/>
  <c r="AA245" i="33"/>
  <c r="Z245" i="33"/>
  <c r="Y245" i="33"/>
  <c r="X245" i="33"/>
  <c r="W245" i="33"/>
  <c r="V245" i="33"/>
  <c r="U245" i="33"/>
  <c r="T245" i="33"/>
  <c r="S245" i="33"/>
  <c r="R245" i="33"/>
  <c r="Q245" i="33"/>
  <c r="P245" i="33"/>
  <c r="N245" i="33"/>
  <c r="AN244" i="33"/>
  <c r="AM244" i="33"/>
  <c r="AL244" i="33"/>
  <c r="AK244" i="33"/>
  <c r="AJ244" i="33"/>
  <c r="AI244" i="33"/>
  <c r="AH244" i="33"/>
  <c r="AG244" i="33"/>
  <c r="AF244" i="33"/>
  <c r="AE244" i="33"/>
  <c r="AD244" i="33"/>
  <c r="AC244" i="33"/>
  <c r="AB244" i="33"/>
  <c r="AA244" i="33"/>
  <c r="Z244" i="33"/>
  <c r="Y244" i="33"/>
  <c r="X244" i="33"/>
  <c r="W244" i="33"/>
  <c r="V244" i="33"/>
  <c r="U244" i="33"/>
  <c r="T244" i="33"/>
  <c r="S244" i="33"/>
  <c r="R244" i="33"/>
  <c r="Q244" i="33"/>
  <c r="P244" i="33"/>
  <c r="N244" i="33"/>
  <c r="I244" i="33"/>
  <c r="AN243" i="33"/>
  <c r="AM243" i="33"/>
  <c r="AL243" i="33"/>
  <c r="AK243" i="33"/>
  <c r="AJ243" i="33"/>
  <c r="AI243" i="33"/>
  <c r="AH243" i="33"/>
  <c r="AG243" i="33"/>
  <c r="AF243" i="33"/>
  <c r="AE243" i="33"/>
  <c r="AD243" i="33"/>
  <c r="AC243" i="33"/>
  <c r="AB243" i="33"/>
  <c r="AA243" i="33"/>
  <c r="Z243" i="33"/>
  <c r="Y243" i="33"/>
  <c r="X243" i="33"/>
  <c r="W243" i="33"/>
  <c r="V243" i="33"/>
  <c r="U243" i="33"/>
  <c r="T243" i="33"/>
  <c r="S243" i="33"/>
  <c r="R243" i="33"/>
  <c r="Q243" i="33"/>
  <c r="P243" i="33"/>
  <c r="AN242" i="33"/>
  <c r="AM242" i="33"/>
  <c r="AL242" i="33"/>
  <c r="AK242" i="33"/>
  <c r="AJ242" i="33"/>
  <c r="AI242" i="33"/>
  <c r="AH242" i="33"/>
  <c r="AG242" i="33"/>
  <c r="AF242" i="33"/>
  <c r="AE242" i="33"/>
  <c r="AD242" i="33"/>
  <c r="AC242" i="33"/>
  <c r="AB242" i="33"/>
  <c r="AA242" i="33"/>
  <c r="Z242" i="33"/>
  <c r="Y242" i="33"/>
  <c r="X242" i="33"/>
  <c r="W242" i="33"/>
  <c r="V242" i="33"/>
  <c r="U242" i="33"/>
  <c r="T242" i="33"/>
  <c r="S242" i="33"/>
  <c r="R242" i="33"/>
  <c r="Q242" i="33"/>
  <c r="P242" i="33"/>
  <c r="N242" i="33"/>
  <c r="I242" i="33"/>
  <c r="N241" i="33"/>
  <c r="N240" i="33"/>
  <c r="AN235" i="33"/>
  <c r="AM235" i="33"/>
  <c r="AL235" i="33"/>
  <c r="AK235" i="33"/>
  <c r="AJ235" i="33"/>
  <c r="AI235" i="33"/>
  <c r="AH235" i="33"/>
  <c r="AG235" i="33"/>
  <c r="AF235" i="33"/>
  <c r="AE235" i="33"/>
  <c r="AD235" i="33"/>
  <c r="AC235" i="33"/>
  <c r="AB235" i="33"/>
  <c r="AA235" i="33"/>
  <c r="Z235" i="33"/>
  <c r="Y235" i="33"/>
  <c r="X235" i="33"/>
  <c r="W235" i="33"/>
  <c r="V235" i="33"/>
  <c r="S235" i="33"/>
  <c r="R235" i="33"/>
  <c r="P235" i="33"/>
  <c r="AN234" i="33"/>
  <c r="AM234" i="33"/>
  <c r="AL234" i="33"/>
  <c r="AK234" i="33"/>
  <c r="AJ234" i="33"/>
  <c r="AI234" i="33"/>
  <c r="AH234" i="33"/>
  <c r="AG234" i="33"/>
  <c r="AF234" i="33"/>
  <c r="AE234" i="33"/>
  <c r="AD234" i="33"/>
  <c r="AC234" i="33"/>
  <c r="AB234" i="33"/>
  <c r="AA234" i="33"/>
  <c r="Z234" i="33"/>
  <c r="Y234" i="33"/>
  <c r="X234" i="33"/>
  <c r="W234" i="33"/>
  <c r="V234" i="33"/>
  <c r="U234" i="33"/>
  <c r="T234" i="33"/>
  <c r="S234" i="33"/>
  <c r="R234" i="33"/>
  <c r="Q234" i="33"/>
  <c r="P234" i="33"/>
  <c r="N234" i="33"/>
  <c r="I234" i="33"/>
  <c r="N233" i="33"/>
  <c r="N232" i="33"/>
  <c r="AN227" i="33"/>
  <c r="AM227" i="33"/>
  <c r="AL227" i="33"/>
  <c r="AK227" i="33"/>
  <c r="AJ227" i="33"/>
  <c r="AI227" i="33"/>
  <c r="AH227" i="33"/>
  <c r="AG227" i="33"/>
  <c r="AF227" i="33"/>
  <c r="AE227" i="33"/>
  <c r="AD227" i="33"/>
  <c r="AC227" i="33"/>
  <c r="AB227" i="33"/>
  <c r="AA227" i="33"/>
  <c r="Z227" i="33"/>
  <c r="Y227" i="33"/>
  <c r="X227" i="33"/>
  <c r="W227" i="33"/>
  <c r="V227" i="33"/>
  <c r="U227" i="33"/>
  <c r="T227" i="33"/>
  <c r="S227" i="33"/>
  <c r="R227" i="33"/>
  <c r="Q227" i="33"/>
  <c r="P227" i="33"/>
  <c r="N227" i="33"/>
  <c r="I227" i="33"/>
  <c r="AN222" i="33"/>
  <c r="AM222" i="33"/>
  <c r="AL222" i="33"/>
  <c r="AK222" i="33"/>
  <c r="AJ222" i="33"/>
  <c r="AI222" i="33"/>
  <c r="AH222" i="33"/>
  <c r="AG222" i="33"/>
  <c r="AF222" i="33"/>
  <c r="AE222" i="33"/>
  <c r="AD222" i="33"/>
  <c r="AC222" i="33"/>
  <c r="AB222" i="33"/>
  <c r="AA222" i="33"/>
  <c r="Z222" i="33"/>
  <c r="Y222" i="33"/>
  <c r="X222" i="33"/>
  <c r="W222" i="33"/>
  <c r="V222" i="33"/>
  <c r="U222" i="33"/>
  <c r="T222" i="33"/>
  <c r="S222" i="33"/>
  <c r="R222" i="33"/>
  <c r="Q222" i="33"/>
  <c r="P222" i="33"/>
  <c r="N222" i="33"/>
  <c r="AN221" i="33"/>
  <c r="AM221" i="33"/>
  <c r="AL221" i="33"/>
  <c r="AK221" i="33"/>
  <c r="AJ221" i="33"/>
  <c r="AI221" i="33"/>
  <c r="AH221" i="33"/>
  <c r="AG221" i="33"/>
  <c r="AF221" i="33"/>
  <c r="AE221" i="33"/>
  <c r="AD221" i="33"/>
  <c r="AC221" i="33"/>
  <c r="AB221" i="33"/>
  <c r="AA221" i="33"/>
  <c r="Z221" i="33"/>
  <c r="Y221" i="33"/>
  <c r="X221" i="33"/>
  <c r="W221" i="33"/>
  <c r="V221" i="33"/>
  <c r="U221" i="33"/>
  <c r="T221" i="33"/>
  <c r="S221" i="33"/>
  <c r="R221" i="33"/>
  <c r="Q221" i="33"/>
  <c r="P221" i="33"/>
  <c r="N221" i="33"/>
  <c r="I221" i="33"/>
  <c r="N220" i="33"/>
  <c r="N219" i="33"/>
  <c r="AN218" i="33"/>
  <c r="AM218" i="33"/>
  <c r="AL218" i="33"/>
  <c r="AK218" i="33"/>
  <c r="AJ218" i="33"/>
  <c r="AI218" i="33"/>
  <c r="AH218" i="33"/>
  <c r="AG218" i="33"/>
  <c r="AF218" i="33"/>
  <c r="AE218" i="33"/>
  <c r="AD218" i="33"/>
  <c r="AC218" i="33"/>
  <c r="AB218" i="33"/>
  <c r="AA218" i="33"/>
  <c r="Z218" i="33"/>
  <c r="Y218" i="33"/>
  <c r="X218" i="33"/>
  <c r="W218" i="33"/>
  <c r="V218" i="33"/>
  <c r="S218" i="33"/>
  <c r="R218" i="33"/>
  <c r="P218" i="33"/>
  <c r="AN217" i="33"/>
  <c r="AM217" i="33"/>
  <c r="AL217" i="33"/>
  <c r="AK217" i="33"/>
  <c r="AJ217" i="33"/>
  <c r="AI217" i="33"/>
  <c r="AH217" i="33"/>
  <c r="AG217" i="33"/>
  <c r="AF217" i="33"/>
  <c r="AE217" i="33"/>
  <c r="AD217" i="33"/>
  <c r="AC217" i="33"/>
  <c r="AB217" i="33"/>
  <c r="AA217" i="33"/>
  <c r="Z217" i="33"/>
  <c r="Y217" i="33"/>
  <c r="X217" i="33"/>
  <c r="W217" i="33"/>
  <c r="V217" i="33"/>
  <c r="U217" i="33"/>
  <c r="T217" i="33"/>
  <c r="S217" i="33"/>
  <c r="R217" i="33"/>
  <c r="Q217" i="33"/>
  <c r="P217" i="33"/>
  <c r="N217" i="33"/>
  <c r="AN215" i="33"/>
  <c r="AM215" i="33"/>
  <c r="AL215" i="33"/>
  <c r="AK215" i="33"/>
  <c r="AJ215" i="33"/>
  <c r="AI215" i="33"/>
  <c r="AH215" i="33"/>
  <c r="AG215" i="33"/>
  <c r="AF215" i="33"/>
  <c r="AE215" i="33"/>
  <c r="AD215" i="33"/>
  <c r="AC215" i="33"/>
  <c r="AB215" i="33"/>
  <c r="AA215" i="33"/>
  <c r="Z215" i="33"/>
  <c r="Y215" i="33"/>
  <c r="X215" i="33"/>
  <c r="W215" i="33"/>
  <c r="V215" i="33"/>
  <c r="S215" i="33"/>
  <c r="R215" i="33"/>
  <c r="P215" i="33"/>
  <c r="N215" i="33"/>
  <c r="AN214" i="33"/>
  <c r="AM214" i="33"/>
  <c r="AL214" i="33"/>
  <c r="AK214" i="33"/>
  <c r="AJ214" i="33"/>
  <c r="AI214" i="33"/>
  <c r="AH214" i="33"/>
  <c r="AG214" i="33"/>
  <c r="AF214" i="33"/>
  <c r="AE214" i="33"/>
  <c r="AD214" i="33"/>
  <c r="AC214" i="33"/>
  <c r="AB214" i="33"/>
  <c r="AA214" i="33"/>
  <c r="Z214" i="33"/>
  <c r="Y214" i="33"/>
  <c r="X214" i="33"/>
  <c r="W214" i="33"/>
  <c r="V214" i="33"/>
  <c r="U214" i="33"/>
  <c r="T214" i="33"/>
  <c r="S214" i="33"/>
  <c r="R214" i="33"/>
  <c r="Q214" i="33"/>
  <c r="P214" i="33"/>
  <c r="N214" i="33"/>
  <c r="AN213" i="33"/>
  <c r="AM213" i="33"/>
  <c r="AL213" i="33"/>
  <c r="AK213" i="33"/>
  <c r="AJ213" i="33"/>
  <c r="AI213" i="33"/>
  <c r="AH213" i="33"/>
  <c r="AG213" i="33"/>
  <c r="AF213" i="33"/>
  <c r="AE213" i="33"/>
  <c r="AD213" i="33"/>
  <c r="AC213" i="33"/>
  <c r="AB213" i="33"/>
  <c r="AA213" i="33"/>
  <c r="Z213" i="33"/>
  <c r="Y213" i="33"/>
  <c r="X213" i="33"/>
  <c r="W213" i="33"/>
  <c r="V213" i="33"/>
  <c r="U213" i="33"/>
  <c r="T213" i="33"/>
  <c r="S213" i="33"/>
  <c r="R213" i="33"/>
  <c r="Q213" i="33"/>
  <c r="P213" i="33"/>
  <c r="N213" i="33"/>
  <c r="I213" i="33"/>
  <c r="AN212" i="33"/>
  <c r="AM212" i="33"/>
  <c r="AL212" i="33"/>
  <c r="AK212" i="33"/>
  <c r="AJ212" i="33"/>
  <c r="AI212" i="33"/>
  <c r="AH212" i="33"/>
  <c r="AG212" i="33"/>
  <c r="AF212" i="33"/>
  <c r="AE212" i="33"/>
  <c r="AD212" i="33"/>
  <c r="AC212" i="33"/>
  <c r="AB212" i="33"/>
  <c r="AA212" i="33"/>
  <c r="Z212" i="33"/>
  <c r="Y212" i="33"/>
  <c r="X212" i="33"/>
  <c r="W212" i="33"/>
  <c r="V212" i="33"/>
  <c r="U212" i="33"/>
  <c r="T212" i="33"/>
  <c r="S212" i="33"/>
  <c r="R212" i="33"/>
  <c r="Q212" i="33"/>
  <c r="P212" i="33"/>
  <c r="N212" i="33"/>
  <c r="AN211" i="33"/>
  <c r="AM211" i="33"/>
  <c r="AL211" i="33"/>
  <c r="AK211" i="33"/>
  <c r="AJ211" i="33"/>
  <c r="AI211" i="33"/>
  <c r="AH211" i="33"/>
  <c r="AG211" i="33"/>
  <c r="AF211" i="33"/>
  <c r="AE211" i="33"/>
  <c r="AD211" i="33"/>
  <c r="AC211" i="33"/>
  <c r="AB211" i="33"/>
  <c r="AA211" i="33"/>
  <c r="Z211" i="33"/>
  <c r="Y211" i="33"/>
  <c r="X211" i="33"/>
  <c r="W211" i="33"/>
  <c r="V211" i="33"/>
  <c r="U211" i="33"/>
  <c r="T211" i="33"/>
  <c r="S211" i="33"/>
  <c r="R211" i="33"/>
  <c r="Q211" i="33"/>
  <c r="P211" i="33"/>
  <c r="N211" i="33"/>
  <c r="AN208" i="33"/>
  <c r="AM208" i="33"/>
  <c r="AL208" i="33"/>
  <c r="AK208" i="33"/>
  <c r="AJ208" i="33"/>
  <c r="AI208" i="33"/>
  <c r="AH208" i="33"/>
  <c r="AG208" i="33"/>
  <c r="AF208" i="33"/>
  <c r="AE208" i="33"/>
  <c r="AD208" i="33"/>
  <c r="AC208" i="33"/>
  <c r="AB208" i="33"/>
  <c r="AA208" i="33"/>
  <c r="Z208" i="33"/>
  <c r="Y208" i="33"/>
  <c r="X208" i="33"/>
  <c r="W208" i="33"/>
  <c r="V208" i="33"/>
  <c r="U208" i="33"/>
  <c r="T208" i="33"/>
  <c r="S208" i="33"/>
  <c r="R208" i="33"/>
  <c r="Q208" i="33"/>
  <c r="P208" i="33"/>
  <c r="N208" i="33"/>
  <c r="AN207" i="33"/>
  <c r="AM207" i="33"/>
  <c r="AL207" i="33"/>
  <c r="AK207" i="33"/>
  <c r="AJ207" i="33"/>
  <c r="AI207" i="33"/>
  <c r="AH207" i="33"/>
  <c r="AG207" i="33"/>
  <c r="AF207" i="33"/>
  <c r="AE207" i="33"/>
  <c r="AD207" i="33"/>
  <c r="AC207" i="33"/>
  <c r="AB207" i="33"/>
  <c r="AA207" i="33"/>
  <c r="Z207" i="33"/>
  <c r="Y207" i="33"/>
  <c r="X207" i="33"/>
  <c r="W207" i="33"/>
  <c r="V207" i="33"/>
  <c r="U207" i="33"/>
  <c r="T207" i="33"/>
  <c r="S207" i="33"/>
  <c r="R207" i="33"/>
  <c r="Q207" i="33"/>
  <c r="P207" i="33"/>
  <c r="N207" i="33"/>
  <c r="I207" i="33"/>
  <c r="N206" i="33"/>
  <c r="N205" i="33"/>
  <c r="AN204" i="33"/>
  <c r="AM204" i="33"/>
  <c r="AL204" i="33"/>
  <c r="AK204" i="33"/>
  <c r="AJ204" i="33"/>
  <c r="AI204" i="33"/>
  <c r="AH204" i="33"/>
  <c r="AG204" i="33"/>
  <c r="AF204" i="33"/>
  <c r="AE204" i="33"/>
  <c r="AD204" i="33"/>
  <c r="AC204" i="33"/>
  <c r="AB204" i="33"/>
  <c r="AA204" i="33"/>
  <c r="Z204" i="33"/>
  <c r="Y204" i="33"/>
  <c r="X204" i="33"/>
  <c r="W204" i="33"/>
  <c r="V204" i="33"/>
  <c r="U204" i="33"/>
  <c r="T204" i="33"/>
  <c r="S204" i="33"/>
  <c r="R204" i="33"/>
  <c r="Q204" i="33"/>
  <c r="P204" i="33"/>
  <c r="N204" i="33"/>
  <c r="AN203" i="33"/>
  <c r="AM203" i="33"/>
  <c r="AL203" i="33"/>
  <c r="AK203" i="33"/>
  <c r="AJ203" i="33"/>
  <c r="AI203" i="33"/>
  <c r="AH203" i="33"/>
  <c r="AG203" i="33"/>
  <c r="AF203" i="33"/>
  <c r="AE203" i="33"/>
  <c r="AD203" i="33"/>
  <c r="AC203" i="33"/>
  <c r="AB203" i="33"/>
  <c r="AA203" i="33"/>
  <c r="Z203" i="33"/>
  <c r="Y203" i="33"/>
  <c r="X203" i="33"/>
  <c r="W203" i="33"/>
  <c r="V203" i="33"/>
  <c r="U203" i="33"/>
  <c r="T203" i="33"/>
  <c r="S203" i="33"/>
  <c r="R203" i="33"/>
  <c r="Q203" i="33"/>
  <c r="P203" i="33"/>
  <c r="N203" i="33"/>
  <c r="I203" i="33"/>
  <c r="AN202" i="33"/>
  <c r="AM202" i="33"/>
  <c r="AL202" i="33"/>
  <c r="AK202" i="33"/>
  <c r="AJ202" i="33"/>
  <c r="AI202" i="33"/>
  <c r="AH202" i="33"/>
  <c r="AG202" i="33"/>
  <c r="AF202" i="33"/>
  <c r="AE202" i="33"/>
  <c r="AD202" i="33"/>
  <c r="AC202" i="33"/>
  <c r="AB202" i="33"/>
  <c r="AA202" i="33"/>
  <c r="Z202" i="33"/>
  <c r="Y202" i="33"/>
  <c r="X202" i="33"/>
  <c r="W202" i="33"/>
  <c r="V202" i="33"/>
  <c r="U202" i="33"/>
  <c r="T202" i="33"/>
  <c r="S202" i="33"/>
  <c r="R202" i="33"/>
  <c r="Q202" i="33"/>
  <c r="P202" i="33"/>
  <c r="N202" i="33"/>
  <c r="AN201" i="33"/>
  <c r="AM201" i="33"/>
  <c r="AL201" i="33"/>
  <c r="AK201" i="33"/>
  <c r="AJ201" i="33"/>
  <c r="AI201" i="33"/>
  <c r="AH201" i="33"/>
  <c r="AG201" i="33"/>
  <c r="AF201" i="33"/>
  <c r="AE201" i="33"/>
  <c r="AD201" i="33"/>
  <c r="AC201" i="33"/>
  <c r="AB201" i="33"/>
  <c r="AA201" i="33"/>
  <c r="Z201" i="33"/>
  <c r="Y201" i="33"/>
  <c r="X201" i="33"/>
  <c r="W201" i="33"/>
  <c r="V201" i="33"/>
  <c r="U201" i="33"/>
  <c r="T201" i="33"/>
  <c r="S201" i="33"/>
  <c r="R201" i="33"/>
  <c r="Q201" i="33"/>
  <c r="P201" i="33"/>
  <c r="N201" i="33"/>
  <c r="AN199" i="33"/>
  <c r="AM199" i="33"/>
  <c r="AL199" i="33"/>
  <c r="AK199" i="33"/>
  <c r="AJ199" i="33"/>
  <c r="AI199" i="33"/>
  <c r="AH199" i="33"/>
  <c r="AG199" i="33"/>
  <c r="AF199" i="33"/>
  <c r="AE199" i="33"/>
  <c r="AD199" i="33"/>
  <c r="AC199" i="33"/>
  <c r="AB199" i="33"/>
  <c r="AA199" i="33"/>
  <c r="Z199" i="33"/>
  <c r="Y199" i="33"/>
  <c r="X199" i="33"/>
  <c r="W199" i="33"/>
  <c r="V199" i="33"/>
  <c r="U199" i="33"/>
  <c r="T199" i="33"/>
  <c r="S199" i="33"/>
  <c r="R199" i="33"/>
  <c r="Q199" i="33"/>
  <c r="P199" i="33"/>
  <c r="N199" i="33"/>
  <c r="I199" i="33"/>
  <c r="N198" i="33"/>
  <c r="N197" i="33"/>
  <c r="AN191" i="33"/>
  <c r="AM191" i="33"/>
  <c r="AL191" i="33"/>
  <c r="AK191" i="33"/>
  <c r="AJ191" i="33"/>
  <c r="AI191" i="33"/>
  <c r="AH191" i="33"/>
  <c r="AG191" i="33"/>
  <c r="AF191" i="33"/>
  <c r="AE191" i="33"/>
  <c r="AD191" i="33"/>
  <c r="AC191" i="33"/>
  <c r="AB191" i="33"/>
  <c r="AA191" i="33"/>
  <c r="Z191" i="33"/>
  <c r="Y191" i="33"/>
  <c r="X191" i="33"/>
  <c r="W191" i="33"/>
  <c r="V191" i="33"/>
  <c r="U191" i="33"/>
  <c r="T191" i="33"/>
  <c r="S191" i="33"/>
  <c r="R191" i="33"/>
  <c r="Q191" i="33"/>
  <c r="P191" i="33"/>
  <c r="I191" i="33"/>
  <c r="AN190" i="33"/>
  <c r="AM190" i="33"/>
  <c r="AL190" i="33"/>
  <c r="AK190" i="33"/>
  <c r="AJ190" i="33"/>
  <c r="AI190" i="33"/>
  <c r="AH190" i="33"/>
  <c r="AG190" i="33"/>
  <c r="AF190" i="33"/>
  <c r="AE190" i="33"/>
  <c r="AD190" i="33"/>
  <c r="AC190" i="33"/>
  <c r="AB190" i="33"/>
  <c r="AA190" i="33"/>
  <c r="Z190" i="33"/>
  <c r="Y190" i="33"/>
  <c r="X190" i="33"/>
  <c r="W190" i="33"/>
  <c r="V190" i="33"/>
  <c r="U190" i="33"/>
  <c r="T190" i="33"/>
  <c r="S190" i="33"/>
  <c r="R190" i="33"/>
  <c r="Q190" i="33"/>
  <c r="P190" i="33"/>
  <c r="N190" i="33"/>
  <c r="AN189" i="33"/>
  <c r="AM189" i="33"/>
  <c r="AL189" i="33"/>
  <c r="AK189" i="33"/>
  <c r="AJ189" i="33"/>
  <c r="AI189" i="33"/>
  <c r="AH189" i="33"/>
  <c r="AG189" i="33"/>
  <c r="AF189" i="33"/>
  <c r="AE189" i="33"/>
  <c r="AD189" i="33"/>
  <c r="AC189" i="33"/>
  <c r="AB189" i="33"/>
  <c r="AA189" i="33"/>
  <c r="Z189" i="33"/>
  <c r="Y189" i="33"/>
  <c r="X189" i="33"/>
  <c r="W189" i="33"/>
  <c r="V189" i="33"/>
  <c r="U189" i="33"/>
  <c r="T189" i="33"/>
  <c r="S189" i="33"/>
  <c r="R189" i="33"/>
  <c r="Q189" i="33"/>
  <c r="P189" i="33"/>
  <c r="N189" i="33"/>
  <c r="AN188" i="33"/>
  <c r="AM188" i="33"/>
  <c r="AL188" i="33"/>
  <c r="AK188" i="33"/>
  <c r="AJ188" i="33"/>
  <c r="AI188" i="33"/>
  <c r="AH188" i="33"/>
  <c r="AG188" i="33"/>
  <c r="AF188" i="33"/>
  <c r="AE188" i="33"/>
  <c r="AD188" i="33"/>
  <c r="AC188" i="33"/>
  <c r="AB188" i="33"/>
  <c r="AA188" i="33"/>
  <c r="Z188" i="33"/>
  <c r="Y188" i="33"/>
  <c r="X188" i="33"/>
  <c r="W188" i="33"/>
  <c r="V188" i="33"/>
  <c r="U188" i="33"/>
  <c r="T188" i="33"/>
  <c r="S188" i="33"/>
  <c r="R188" i="33"/>
  <c r="Q188" i="33"/>
  <c r="P188" i="33"/>
  <c r="N188" i="33"/>
  <c r="AN187" i="33"/>
  <c r="AM187" i="33"/>
  <c r="AL187" i="33"/>
  <c r="AK187" i="33"/>
  <c r="AJ187" i="33"/>
  <c r="AI187" i="33"/>
  <c r="AH187" i="33"/>
  <c r="AG187" i="33"/>
  <c r="AF187" i="33"/>
  <c r="AE187" i="33"/>
  <c r="AD187" i="33"/>
  <c r="AC187" i="33"/>
  <c r="AB187" i="33"/>
  <c r="AA187" i="33"/>
  <c r="Z187" i="33"/>
  <c r="Y187" i="33"/>
  <c r="X187" i="33"/>
  <c r="W187" i="33"/>
  <c r="V187" i="33"/>
  <c r="U187" i="33"/>
  <c r="T187" i="33"/>
  <c r="S187" i="33"/>
  <c r="R187" i="33"/>
  <c r="Q187" i="33"/>
  <c r="P187" i="33"/>
  <c r="N187" i="33"/>
  <c r="AN186" i="33"/>
  <c r="AM186" i="33"/>
  <c r="AL186" i="33"/>
  <c r="AK186" i="33"/>
  <c r="AJ186" i="33"/>
  <c r="AI186" i="33"/>
  <c r="AH186" i="33"/>
  <c r="AG186" i="33"/>
  <c r="AF186" i="33"/>
  <c r="AE186" i="33"/>
  <c r="AD186" i="33"/>
  <c r="AC186" i="33"/>
  <c r="AB186" i="33"/>
  <c r="AA186" i="33"/>
  <c r="Z186" i="33"/>
  <c r="Y186" i="33"/>
  <c r="X186" i="33"/>
  <c r="W186" i="33"/>
  <c r="V186" i="33"/>
  <c r="U186" i="33"/>
  <c r="T186" i="33"/>
  <c r="S186" i="33"/>
  <c r="R186" i="33"/>
  <c r="Q186" i="33"/>
  <c r="P186" i="33"/>
  <c r="N186" i="33"/>
  <c r="I186" i="33"/>
  <c r="N185" i="33"/>
  <c r="N184" i="33"/>
  <c r="AN182" i="33"/>
  <c r="AM182" i="33"/>
  <c r="AL182" i="33"/>
  <c r="AK182" i="33"/>
  <c r="AJ182" i="33"/>
  <c r="AI182" i="33"/>
  <c r="AH182" i="33"/>
  <c r="AG182" i="33"/>
  <c r="AF182" i="33"/>
  <c r="AE182" i="33"/>
  <c r="AD182" i="33"/>
  <c r="AC182" i="33"/>
  <c r="AB182" i="33"/>
  <c r="AA182" i="33"/>
  <c r="Z182" i="33"/>
  <c r="Y182" i="33"/>
  <c r="X182" i="33"/>
  <c r="W182" i="33"/>
  <c r="V182" i="33"/>
  <c r="U182" i="33"/>
  <c r="T182" i="33"/>
  <c r="S182" i="33"/>
  <c r="R182" i="33"/>
  <c r="Q182" i="33"/>
  <c r="P182" i="33"/>
  <c r="N182" i="33"/>
  <c r="AN181" i="33"/>
  <c r="AM181" i="33"/>
  <c r="AL181" i="33"/>
  <c r="AK181" i="33"/>
  <c r="AJ181" i="33"/>
  <c r="AI181" i="33"/>
  <c r="AH181" i="33"/>
  <c r="AG181" i="33"/>
  <c r="AF181" i="33"/>
  <c r="AE181" i="33"/>
  <c r="AD181" i="33"/>
  <c r="AC181" i="33"/>
  <c r="AB181" i="33"/>
  <c r="AA181" i="33"/>
  <c r="Z181" i="33"/>
  <c r="Y181" i="33"/>
  <c r="X181" i="33"/>
  <c r="W181" i="33"/>
  <c r="V181" i="33"/>
  <c r="U181" i="33"/>
  <c r="T181" i="33"/>
  <c r="S181" i="33"/>
  <c r="R181" i="33"/>
  <c r="Q181" i="33"/>
  <c r="P181" i="33"/>
  <c r="N181" i="33"/>
  <c r="AN180" i="33"/>
  <c r="AM180" i="33"/>
  <c r="AL180" i="33"/>
  <c r="AK180" i="33"/>
  <c r="AJ180" i="33"/>
  <c r="AI180" i="33"/>
  <c r="AH180" i="33"/>
  <c r="AG180" i="33"/>
  <c r="AF180" i="33"/>
  <c r="AE180" i="33"/>
  <c r="AD180" i="33"/>
  <c r="AC180" i="33"/>
  <c r="AB180" i="33"/>
  <c r="AA180" i="33"/>
  <c r="Z180" i="33"/>
  <c r="Y180" i="33"/>
  <c r="X180" i="33"/>
  <c r="W180" i="33"/>
  <c r="V180" i="33"/>
  <c r="S180" i="33"/>
  <c r="R180" i="33"/>
  <c r="P180" i="33"/>
  <c r="N180" i="33"/>
  <c r="AN179" i="33"/>
  <c r="AM179" i="33"/>
  <c r="AL179" i="33"/>
  <c r="AK179" i="33"/>
  <c r="AJ179" i="33"/>
  <c r="AI179" i="33"/>
  <c r="AH179" i="33"/>
  <c r="AG179" i="33"/>
  <c r="AF179" i="33"/>
  <c r="AE179" i="33"/>
  <c r="AD179" i="33"/>
  <c r="AC179" i="33"/>
  <c r="AB179" i="33"/>
  <c r="AA179" i="33"/>
  <c r="Z179" i="33"/>
  <c r="Y179" i="33"/>
  <c r="X179" i="33"/>
  <c r="W179" i="33"/>
  <c r="V179" i="33"/>
  <c r="U179" i="33"/>
  <c r="T179" i="33"/>
  <c r="S179" i="33"/>
  <c r="R179" i="33"/>
  <c r="Q179" i="33"/>
  <c r="P179" i="33"/>
  <c r="N179" i="33"/>
  <c r="AN170" i="33"/>
  <c r="AM170" i="33"/>
  <c r="AL170" i="33"/>
  <c r="AK170" i="33"/>
  <c r="AJ170" i="33"/>
  <c r="AI170" i="33"/>
  <c r="AH170" i="33"/>
  <c r="AG170" i="33"/>
  <c r="AF170" i="33"/>
  <c r="AE170" i="33"/>
  <c r="AD170" i="33"/>
  <c r="AC170" i="33"/>
  <c r="AB170" i="33"/>
  <c r="AA170" i="33"/>
  <c r="Z170" i="33"/>
  <c r="Y170" i="33"/>
  <c r="X170" i="33"/>
  <c r="W170" i="33"/>
  <c r="V170" i="33"/>
  <c r="U170" i="33"/>
  <c r="T170" i="33"/>
  <c r="S170" i="33"/>
  <c r="R170" i="33"/>
  <c r="Q170" i="33"/>
  <c r="P170" i="33"/>
  <c r="N170" i="33"/>
  <c r="AN169" i="33"/>
  <c r="AM169" i="33"/>
  <c r="AL169" i="33"/>
  <c r="AK169" i="33"/>
  <c r="AJ169" i="33"/>
  <c r="AI169" i="33"/>
  <c r="AH169" i="33"/>
  <c r="AG169" i="33"/>
  <c r="AF169" i="33"/>
  <c r="AE169" i="33"/>
  <c r="AD169" i="33"/>
  <c r="AC169" i="33"/>
  <c r="AB169" i="33"/>
  <c r="AA169" i="33"/>
  <c r="Z169" i="33"/>
  <c r="Y169" i="33"/>
  <c r="X169" i="33"/>
  <c r="W169" i="33"/>
  <c r="V169" i="33"/>
  <c r="U169" i="33"/>
  <c r="T169" i="33"/>
  <c r="S169" i="33"/>
  <c r="R169" i="33"/>
  <c r="Q169" i="33"/>
  <c r="P169" i="33"/>
  <c r="N169" i="33"/>
  <c r="N168" i="33"/>
  <c r="N167" i="33"/>
  <c r="I160" i="33"/>
  <c r="I155" i="33"/>
  <c r="N154" i="33"/>
  <c r="AN153" i="33"/>
  <c r="AN154" i="33" s="1"/>
  <c r="AM153" i="33"/>
  <c r="AM154" i="33" s="1"/>
  <c r="AL153" i="33"/>
  <c r="AL154" i="33" s="1"/>
  <c r="AK153" i="33"/>
  <c r="AK154" i="33" s="1"/>
  <c r="AJ153" i="33"/>
  <c r="AJ154" i="33" s="1"/>
  <c r="AI153" i="33"/>
  <c r="AI154" i="33" s="1"/>
  <c r="AH153" i="33"/>
  <c r="AH154" i="33" s="1"/>
  <c r="AG153" i="33"/>
  <c r="AG154" i="33" s="1"/>
  <c r="AF153" i="33"/>
  <c r="AF154" i="33" s="1"/>
  <c r="AE153" i="33"/>
  <c r="AE154" i="33" s="1"/>
  <c r="AD153" i="33"/>
  <c r="AD154" i="33" s="1"/>
  <c r="AC153" i="33"/>
  <c r="AC154" i="33" s="1"/>
  <c r="AB153" i="33"/>
  <c r="AB154" i="33" s="1"/>
  <c r="AA153" i="33"/>
  <c r="AA154" i="33" s="1"/>
  <c r="Z153" i="33"/>
  <c r="Z154" i="33" s="1"/>
  <c r="Y153" i="33"/>
  <c r="Y154" i="33" s="1"/>
  <c r="X153" i="33"/>
  <c r="X154" i="33" s="1"/>
  <c r="W153" i="33"/>
  <c r="W154" i="33" s="1"/>
  <c r="V153" i="33"/>
  <c r="V154" i="33" s="1"/>
  <c r="U153" i="33"/>
  <c r="U154" i="33" s="1"/>
  <c r="T153" i="33"/>
  <c r="T154" i="33" s="1"/>
  <c r="S153" i="33"/>
  <c r="S154" i="33" s="1"/>
  <c r="R153" i="33"/>
  <c r="R154" i="33" s="1"/>
  <c r="Q153" i="33"/>
  <c r="Q154" i="33" s="1"/>
  <c r="P153" i="33"/>
  <c r="P154" i="33" s="1"/>
  <c r="N153" i="33"/>
  <c r="I147" i="33"/>
  <c r="AN141" i="33"/>
  <c r="AM141" i="33"/>
  <c r="AL141" i="33"/>
  <c r="AK141" i="33"/>
  <c r="AJ141" i="33"/>
  <c r="AI141" i="33"/>
  <c r="AH141" i="33"/>
  <c r="AG141" i="33"/>
  <c r="AF141" i="33"/>
  <c r="AE141" i="33"/>
  <c r="AD141" i="33"/>
  <c r="AC141" i="33"/>
  <c r="AB141" i="33"/>
  <c r="AA141" i="33"/>
  <c r="Z141" i="33"/>
  <c r="Y141" i="33"/>
  <c r="X141" i="33"/>
  <c r="W141" i="33"/>
  <c r="V141" i="33"/>
  <c r="U141" i="33"/>
  <c r="T141" i="33"/>
  <c r="S141" i="33"/>
  <c r="R141" i="33"/>
  <c r="Q141" i="33"/>
  <c r="P141" i="33"/>
  <c r="N141" i="33"/>
  <c r="AN140" i="33"/>
  <c r="AM140" i="33"/>
  <c r="AL140" i="33"/>
  <c r="AK140" i="33"/>
  <c r="AJ140" i="33"/>
  <c r="AI140" i="33"/>
  <c r="AH140" i="33"/>
  <c r="AG140" i="33"/>
  <c r="AF140" i="33"/>
  <c r="AE140" i="33"/>
  <c r="AD140" i="33"/>
  <c r="AC140" i="33"/>
  <c r="AB140" i="33"/>
  <c r="AA140" i="33"/>
  <c r="Z140" i="33"/>
  <c r="Y140" i="33"/>
  <c r="X140" i="33"/>
  <c r="W140" i="33"/>
  <c r="V140" i="33"/>
  <c r="U140" i="33"/>
  <c r="T140" i="33"/>
  <c r="S140" i="33"/>
  <c r="R140" i="33"/>
  <c r="Q140" i="33"/>
  <c r="P140" i="33"/>
  <c r="N140" i="33"/>
  <c r="I140" i="33"/>
  <c r="N139" i="33"/>
  <c r="N138" i="33"/>
  <c r="AN135" i="33"/>
  <c r="AN123" i="33" s="1"/>
  <c r="AN124" i="33" s="1"/>
  <c r="AM135" i="33"/>
  <c r="AM123" i="33" s="1"/>
  <c r="AM124" i="33" s="1"/>
  <c r="AL135" i="33"/>
  <c r="AL123" i="33" s="1"/>
  <c r="AL124" i="33" s="1"/>
  <c r="AK135" i="33"/>
  <c r="AK123" i="33" s="1"/>
  <c r="AK124" i="33" s="1"/>
  <c r="AJ135" i="33"/>
  <c r="AJ123" i="33" s="1"/>
  <c r="AJ124" i="33" s="1"/>
  <c r="AI135" i="33"/>
  <c r="AI123" i="33" s="1"/>
  <c r="AI124" i="33" s="1"/>
  <c r="AH135" i="33"/>
  <c r="AH123" i="33" s="1"/>
  <c r="AH124" i="33" s="1"/>
  <c r="AG135" i="33"/>
  <c r="AG123" i="33" s="1"/>
  <c r="AG124" i="33" s="1"/>
  <c r="AF135" i="33"/>
  <c r="AF123" i="33" s="1"/>
  <c r="AF124" i="33" s="1"/>
  <c r="AE135" i="33"/>
  <c r="AE123" i="33" s="1"/>
  <c r="AE124" i="33" s="1"/>
  <c r="AD135" i="33"/>
  <c r="AD123" i="33" s="1"/>
  <c r="AD124" i="33" s="1"/>
  <c r="AC135" i="33"/>
  <c r="AC123" i="33" s="1"/>
  <c r="AC124" i="33" s="1"/>
  <c r="AB135" i="33"/>
  <c r="AB123" i="33" s="1"/>
  <c r="AB124" i="33" s="1"/>
  <c r="AA135" i="33"/>
  <c r="AA123" i="33" s="1"/>
  <c r="AA124" i="33" s="1"/>
  <c r="Z135" i="33"/>
  <c r="Z123" i="33" s="1"/>
  <c r="Z124" i="33" s="1"/>
  <c r="Y135" i="33"/>
  <c r="Y123" i="33" s="1"/>
  <c r="Y124" i="33" s="1"/>
  <c r="X135" i="33"/>
  <c r="X123" i="33" s="1"/>
  <c r="X124" i="33" s="1"/>
  <c r="W135" i="33"/>
  <c r="W123" i="33" s="1"/>
  <c r="W124" i="33" s="1"/>
  <c r="V135" i="33"/>
  <c r="V123" i="33" s="1"/>
  <c r="V124" i="33" s="1"/>
  <c r="U135" i="33"/>
  <c r="U123" i="33" s="1"/>
  <c r="U124" i="33" s="1"/>
  <c r="T135" i="33"/>
  <c r="T123" i="33" s="1"/>
  <c r="T124" i="33" s="1"/>
  <c r="S135" i="33"/>
  <c r="S123" i="33" s="1"/>
  <c r="S124" i="33" s="1"/>
  <c r="R135" i="33"/>
  <c r="R123" i="33" s="1"/>
  <c r="R124" i="33" s="1"/>
  <c r="Q135" i="33"/>
  <c r="Q123" i="33" s="1"/>
  <c r="P135" i="33"/>
  <c r="P123" i="33" s="1"/>
  <c r="P124" i="33" s="1"/>
  <c r="N135" i="33"/>
  <c r="I132" i="33"/>
  <c r="I125" i="33"/>
  <c r="N124" i="33"/>
  <c r="N123" i="33"/>
  <c r="I118" i="33"/>
  <c r="I111" i="33"/>
  <c r="N110" i="33"/>
  <c r="AN109" i="33"/>
  <c r="AN110" i="33" s="1"/>
  <c r="AM109" i="33"/>
  <c r="AM110" i="33" s="1"/>
  <c r="AL109" i="33"/>
  <c r="AL110" i="33" s="1"/>
  <c r="AK109" i="33"/>
  <c r="AK110" i="33" s="1"/>
  <c r="AJ109" i="33"/>
  <c r="AJ110" i="33" s="1"/>
  <c r="AI109" i="33"/>
  <c r="AI110" i="33" s="1"/>
  <c r="AH109" i="33"/>
  <c r="AH110" i="33" s="1"/>
  <c r="AG109" i="33"/>
  <c r="AG110" i="33" s="1"/>
  <c r="AF109" i="33"/>
  <c r="AF110" i="33" s="1"/>
  <c r="AE109" i="33"/>
  <c r="AE110" i="33" s="1"/>
  <c r="AD109" i="33"/>
  <c r="AD110" i="33" s="1"/>
  <c r="AC109" i="33"/>
  <c r="AC110" i="33" s="1"/>
  <c r="AB109" i="33"/>
  <c r="AB110" i="33" s="1"/>
  <c r="AA109" i="33"/>
  <c r="AA110" i="33" s="1"/>
  <c r="Z109" i="33"/>
  <c r="Z110" i="33" s="1"/>
  <c r="Y109" i="33"/>
  <c r="Y110" i="33" s="1"/>
  <c r="X109" i="33"/>
  <c r="X110" i="33" s="1"/>
  <c r="W109" i="33"/>
  <c r="W110" i="33" s="1"/>
  <c r="V109" i="33"/>
  <c r="V110" i="33" s="1"/>
  <c r="U109" i="33"/>
  <c r="U110" i="33" s="1"/>
  <c r="T109" i="33"/>
  <c r="T110" i="33" s="1"/>
  <c r="S109" i="33"/>
  <c r="S110" i="33" s="1"/>
  <c r="R109" i="33"/>
  <c r="R110" i="33" s="1"/>
  <c r="Q109" i="33"/>
  <c r="Q110" i="33" s="1"/>
  <c r="P109" i="33"/>
  <c r="P110" i="33" s="1"/>
  <c r="N109" i="33"/>
  <c r="AN105" i="33"/>
  <c r="AM105" i="33"/>
  <c r="AL105" i="33"/>
  <c r="AK105" i="33"/>
  <c r="AJ105" i="33"/>
  <c r="AI105" i="33"/>
  <c r="AH105" i="33"/>
  <c r="AG105" i="33"/>
  <c r="AF105" i="33"/>
  <c r="AE105" i="33"/>
  <c r="AD105" i="33"/>
  <c r="AC105" i="33"/>
  <c r="AB105" i="33"/>
  <c r="AA105" i="33"/>
  <c r="Z105" i="33"/>
  <c r="Y105" i="33"/>
  <c r="X105" i="33"/>
  <c r="W105" i="33"/>
  <c r="V105" i="33"/>
  <c r="U105" i="33"/>
  <c r="T105" i="33"/>
  <c r="S105" i="33"/>
  <c r="R105" i="33"/>
  <c r="Q105" i="33"/>
  <c r="P105" i="33"/>
  <c r="N105" i="33"/>
  <c r="AN104" i="33"/>
  <c r="AM104" i="33"/>
  <c r="AL104" i="33"/>
  <c r="AK104" i="33"/>
  <c r="AJ104" i="33"/>
  <c r="AI104" i="33"/>
  <c r="AH104" i="33"/>
  <c r="AG104" i="33"/>
  <c r="AF104" i="33"/>
  <c r="AE104" i="33"/>
  <c r="AD104" i="33"/>
  <c r="AC104" i="33"/>
  <c r="AB104" i="33"/>
  <c r="AA104" i="33"/>
  <c r="Z104" i="33"/>
  <c r="Y104" i="33"/>
  <c r="X104" i="33"/>
  <c r="W104" i="33"/>
  <c r="V104" i="33"/>
  <c r="U104" i="33"/>
  <c r="T104" i="33"/>
  <c r="S104" i="33"/>
  <c r="R104" i="33"/>
  <c r="Q104" i="33"/>
  <c r="P104" i="33"/>
  <c r="N104" i="33"/>
  <c r="I104" i="33"/>
  <c r="AN103" i="33"/>
  <c r="AM103" i="33"/>
  <c r="AL103" i="33"/>
  <c r="AK103" i="33"/>
  <c r="AJ103" i="33"/>
  <c r="AI103" i="33"/>
  <c r="AH103" i="33"/>
  <c r="AG103" i="33"/>
  <c r="AF103" i="33"/>
  <c r="AE103" i="33"/>
  <c r="AD103" i="33"/>
  <c r="AC103" i="33"/>
  <c r="AB103" i="33"/>
  <c r="AA103" i="33"/>
  <c r="Z103" i="33"/>
  <c r="Y103" i="33"/>
  <c r="X103" i="33"/>
  <c r="W103" i="33"/>
  <c r="V103" i="33"/>
  <c r="U103" i="33"/>
  <c r="T103" i="33"/>
  <c r="S103" i="33"/>
  <c r="R103" i="33"/>
  <c r="Q103" i="33"/>
  <c r="P103" i="33"/>
  <c r="N103" i="33"/>
  <c r="AN102" i="33"/>
  <c r="AM102" i="33"/>
  <c r="AL102" i="33"/>
  <c r="AK102" i="33"/>
  <c r="AJ102" i="33"/>
  <c r="AI102" i="33"/>
  <c r="AH102" i="33"/>
  <c r="AG102" i="33"/>
  <c r="AF102" i="33"/>
  <c r="AE102" i="33"/>
  <c r="AD102" i="33"/>
  <c r="AC102" i="33"/>
  <c r="AB102" i="33"/>
  <c r="AA102" i="33"/>
  <c r="Z102" i="33"/>
  <c r="Y102" i="33"/>
  <c r="X102" i="33"/>
  <c r="W102" i="33"/>
  <c r="V102" i="33"/>
  <c r="U102" i="33"/>
  <c r="T102" i="33"/>
  <c r="S102" i="33"/>
  <c r="R102" i="33"/>
  <c r="Q102" i="33"/>
  <c r="P102" i="33"/>
  <c r="N102" i="33"/>
  <c r="AN101" i="33"/>
  <c r="AM101" i="33"/>
  <c r="AL101" i="33"/>
  <c r="AK101" i="33"/>
  <c r="AJ101" i="33"/>
  <c r="AI101" i="33"/>
  <c r="AH101" i="33"/>
  <c r="AG101" i="33"/>
  <c r="AF101" i="33"/>
  <c r="AE101" i="33"/>
  <c r="AD101" i="33"/>
  <c r="AC101" i="33"/>
  <c r="AB101" i="33"/>
  <c r="AA101" i="33"/>
  <c r="Z101" i="33"/>
  <c r="Y101" i="33"/>
  <c r="X101" i="33"/>
  <c r="W101" i="33"/>
  <c r="V101" i="33"/>
  <c r="U101" i="33"/>
  <c r="T101" i="33"/>
  <c r="S101" i="33"/>
  <c r="R101" i="33"/>
  <c r="Q101" i="33"/>
  <c r="P101" i="33"/>
  <c r="N101" i="33"/>
  <c r="AN98" i="33"/>
  <c r="AM98" i="33"/>
  <c r="AL98" i="33"/>
  <c r="AK98" i="33"/>
  <c r="AJ98" i="33"/>
  <c r="AI98" i="33"/>
  <c r="AH98" i="33"/>
  <c r="AG98" i="33"/>
  <c r="AF98" i="33"/>
  <c r="AE98" i="33"/>
  <c r="AD98" i="33"/>
  <c r="AC98" i="33"/>
  <c r="AB98" i="33"/>
  <c r="AA98" i="33"/>
  <c r="Z98" i="33"/>
  <c r="Y98" i="33"/>
  <c r="X98" i="33"/>
  <c r="W98" i="33"/>
  <c r="V98" i="33"/>
  <c r="U98" i="33"/>
  <c r="T98" i="33"/>
  <c r="S98" i="33"/>
  <c r="R98" i="33"/>
  <c r="Q98" i="33"/>
  <c r="P98" i="33"/>
  <c r="N98" i="33"/>
  <c r="AN97" i="33"/>
  <c r="AM97" i="33"/>
  <c r="AL97" i="33"/>
  <c r="AK97" i="33"/>
  <c r="AJ97" i="33"/>
  <c r="AI97" i="33"/>
  <c r="AH97" i="33"/>
  <c r="AG97" i="33"/>
  <c r="AF97" i="33"/>
  <c r="AE97" i="33"/>
  <c r="AD97" i="33"/>
  <c r="AC97" i="33"/>
  <c r="AB97" i="33"/>
  <c r="AA97" i="33"/>
  <c r="Z97" i="33"/>
  <c r="Y97" i="33"/>
  <c r="X97" i="33"/>
  <c r="W97" i="33"/>
  <c r="V97" i="33"/>
  <c r="U97" i="33"/>
  <c r="T97" i="33"/>
  <c r="S97" i="33"/>
  <c r="R97" i="33"/>
  <c r="Q97" i="33"/>
  <c r="P97" i="33"/>
  <c r="N97" i="33"/>
  <c r="I97" i="33"/>
  <c r="N96" i="33"/>
  <c r="N95" i="33"/>
  <c r="I88" i="33"/>
  <c r="AN86" i="33"/>
  <c r="AM86" i="33"/>
  <c r="AL86" i="33"/>
  <c r="AK86" i="33"/>
  <c r="AJ86" i="33"/>
  <c r="AI86" i="33"/>
  <c r="AH86" i="33"/>
  <c r="AG86" i="33"/>
  <c r="AF86" i="33"/>
  <c r="AE86" i="33"/>
  <c r="AD86" i="33"/>
  <c r="AC86" i="33"/>
  <c r="AB86" i="33"/>
  <c r="AA86" i="33"/>
  <c r="Z86" i="33"/>
  <c r="Y86" i="33"/>
  <c r="X86" i="33"/>
  <c r="W86" i="33"/>
  <c r="V86" i="33"/>
  <c r="U86" i="33"/>
  <c r="T86" i="33"/>
  <c r="S86" i="33"/>
  <c r="R86" i="33"/>
  <c r="Q86" i="33"/>
  <c r="P86" i="33"/>
  <c r="AN85" i="33"/>
  <c r="AM85" i="33"/>
  <c r="AL85" i="33"/>
  <c r="AK85" i="33"/>
  <c r="AJ85" i="33"/>
  <c r="AI85" i="33"/>
  <c r="AH85" i="33"/>
  <c r="AG85" i="33"/>
  <c r="AF85" i="33"/>
  <c r="AE85" i="33"/>
  <c r="AD85" i="33"/>
  <c r="AC85" i="33"/>
  <c r="AB85" i="33"/>
  <c r="AA85" i="33"/>
  <c r="Z85" i="33"/>
  <c r="Y85" i="33"/>
  <c r="X85" i="33"/>
  <c r="W85" i="33"/>
  <c r="V85" i="33"/>
  <c r="U85" i="33"/>
  <c r="T85" i="33"/>
  <c r="S85" i="33"/>
  <c r="R85" i="33"/>
  <c r="Q85" i="33"/>
  <c r="P85" i="33"/>
  <c r="AN83" i="33"/>
  <c r="AM83" i="33"/>
  <c r="AL83" i="33"/>
  <c r="AK83" i="33"/>
  <c r="AJ83" i="33"/>
  <c r="AI83" i="33"/>
  <c r="AH83" i="33"/>
  <c r="AG83" i="33"/>
  <c r="AF83" i="33"/>
  <c r="AE83" i="33"/>
  <c r="AD83" i="33"/>
  <c r="AC83" i="33"/>
  <c r="AB83" i="33"/>
  <c r="AA83" i="33"/>
  <c r="Z83" i="33"/>
  <c r="Y83" i="33"/>
  <c r="X83" i="33"/>
  <c r="W83" i="33"/>
  <c r="V83" i="33"/>
  <c r="U83" i="33"/>
  <c r="T83" i="33"/>
  <c r="S83" i="33"/>
  <c r="R83" i="33"/>
  <c r="Q83" i="33"/>
  <c r="P83" i="33"/>
  <c r="N83" i="33"/>
  <c r="I83" i="33"/>
  <c r="N82" i="33"/>
  <c r="N81" i="33"/>
  <c r="AN80" i="33"/>
  <c r="AM80" i="33"/>
  <c r="AL80" i="33"/>
  <c r="AK80" i="33"/>
  <c r="AJ80" i="33"/>
  <c r="AI80" i="33"/>
  <c r="AH80" i="33"/>
  <c r="AG80" i="33"/>
  <c r="AF80" i="33"/>
  <c r="AE80" i="33"/>
  <c r="AD80" i="33"/>
  <c r="AC80" i="33"/>
  <c r="AB80" i="33"/>
  <c r="AA80" i="33"/>
  <c r="Z80" i="33"/>
  <c r="Y80" i="33"/>
  <c r="X80" i="33"/>
  <c r="W80" i="33"/>
  <c r="V80" i="33"/>
  <c r="U80" i="33"/>
  <c r="T80" i="33"/>
  <c r="S80" i="33"/>
  <c r="R80" i="33"/>
  <c r="Q80" i="33"/>
  <c r="P80" i="33"/>
  <c r="N80" i="33"/>
  <c r="AN79" i="33"/>
  <c r="AM79" i="33"/>
  <c r="AL79" i="33"/>
  <c r="AK79" i="33"/>
  <c r="AJ79" i="33"/>
  <c r="AI79" i="33"/>
  <c r="AH79" i="33"/>
  <c r="AG79" i="33"/>
  <c r="AF79" i="33"/>
  <c r="AE79" i="33"/>
  <c r="AD79" i="33"/>
  <c r="AC79" i="33"/>
  <c r="AB79" i="33"/>
  <c r="AA79" i="33"/>
  <c r="Z79" i="33"/>
  <c r="Y79" i="33"/>
  <c r="X79" i="33"/>
  <c r="W79" i="33"/>
  <c r="V79" i="33"/>
  <c r="U79" i="33"/>
  <c r="T79" i="33"/>
  <c r="S79" i="33"/>
  <c r="R79" i="33"/>
  <c r="Q79" i="33"/>
  <c r="P79" i="33"/>
  <c r="N79" i="33"/>
  <c r="I79" i="33"/>
  <c r="I78" i="33" s="1"/>
  <c r="J78" i="33" s="1"/>
  <c r="N78" i="33"/>
  <c r="N77" i="33"/>
  <c r="AN71" i="33"/>
  <c r="AM71" i="33"/>
  <c r="AL71" i="33"/>
  <c r="AK71" i="33"/>
  <c r="AJ71" i="33"/>
  <c r="AI71" i="33"/>
  <c r="AH71" i="33"/>
  <c r="AG71" i="33"/>
  <c r="AF71" i="33"/>
  <c r="AE71" i="33"/>
  <c r="AD71" i="33"/>
  <c r="AC71" i="33"/>
  <c r="AB71" i="33"/>
  <c r="AA71" i="33"/>
  <c r="Z71" i="33"/>
  <c r="Y71" i="33"/>
  <c r="X71" i="33"/>
  <c r="W71" i="33"/>
  <c r="V71" i="33"/>
  <c r="U71" i="33"/>
  <c r="T71" i="33"/>
  <c r="S71" i="33"/>
  <c r="R71" i="33"/>
  <c r="Q71" i="33"/>
  <c r="P71" i="33"/>
  <c r="N71" i="33"/>
  <c r="AN67" i="33"/>
  <c r="AM67" i="33"/>
  <c r="AL67" i="33"/>
  <c r="AK67" i="33"/>
  <c r="AJ67" i="33"/>
  <c r="AI67" i="33"/>
  <c r="AH67" i="33"/>
  <c r="AG67" i="33"/>
  <c r="AF67" i="33"/>
  <c r="AE67" i="33"/>
  <c r="AD67" i="33"/>
  <c r="AC67" i="33"/>
  <c r="AB67" i="33"/>
  <c r="AA67" i="33"/>
  <c r="Z67" i="33"/>
  <c r="Y67" i="33"/>
  <c r="X67" i="33"/>
  <c r="W67" i="33"/>
  <c r="V67" i="33"/>
  <c r="U67" i="33"/>
  <c r="T67" i="33"/>
  <c r="S67" i="33"/>
  <c r="R67" i="33"/>
  <c r="Q67" i="33"/>
  <c r="P67" i="33"/>
  <c r="N67" i="33"/>
  <c r="AN66" i="33"/>
  <c r="AM66" i="33"/>
  <c r="AL66" i="33"/>
  <c r="AK66" i="33"/>
  <c r="AJ66" i="33"/>
  <c r="AI66" i="33"/>
  <c r="AH66" i="33"/>
  <c r="AG66" i="33"/>
  <c r="AF66" i="33"/>
  <c r="AE66" i="33"/>
  <c r="AD66" i="33"/>
  <c r="AC66" i="33"/>
  <c r="AB66" i="33"/>
  <c r="AA66" i="33"/>
  <c r="Z66" i="33"/>
  <c r="Y66" i="33"/>
  <c r="X66" i="33"/>
  <c r="W66" i="33"/>
  <c r="V66" i="33"/>
  <c r="U66" i="33"/>
  <c r="T66" i="33"/>
  <c r="S66" i="33"/>
  <c r="R66" i="33"/>
  <c r="Q66" i="33"/>
  <c r="P66" i="33"/>
  <c r="N66" i="33"/>
  <c r="I66" i="33"/>
  <c r="I64" i="33"/>
  <c r="N63" i="33"/>
  <c r="N62" i="33"/>
  <c r="AN60" i="33"/>
  <c r="AN58" i="33" s="1"/>
  <c r="AN59" i="33" s="1"/>
  <c r="AM60" i="33"/>
  <c r="AM58" i="33" s="1"/>
  <c r="AM59" i="33" s="1"/>
  <c r="AL60" i="33"/>
  <c r="AL58" i="33" s="1"/>
  <c r="AL59" i="33" s="1"/>
  <c r="AK60" i="33"/>
  <c r="AK58" i="33" s="1"/>
  <c r="AK59" i="33" s="1"/>
  <c r="AJ60" i="33"/>
  <c r="AJ58" i="33" s="1"/>
  <c r="AJ59" i="33" s="1"/>
  <c r="AI60" i="33"/>
  <c r="AI58" i="33" s="1"/>
  <c r="AI59" i="33" s="1"/>
  <c r="AH60" i="33"/>
  <c r="AH58" i="33" s="1"/>
  <c r="AH59" i="33" s="1"/>
  <c r="AG60" i="33"/>
  <c r="AG58" i="33" s="1"/>
  <c r="AG59" i="33" s="1"/>
  <c r="AF60" i="33"/>
  <c r="AF58" i="33" s="1"/>
  <c r="AF59" i="33" s="1"/>
  <c r="AE60" i="33"/>
  <c r="AE58" i="33" s="1"/>
  <c r="AE59" i="33" s="1"/>
  <c r="AD60" i="33"/>
  <c r="AD58" i="33" s="1"/>
  <c r="AD59" i="33" s="1"/>
  <c r="AC60" i="33"/>
  <c r="AC58" i="33" s="1"/>
  <c r="AC59" i="33" s="1"/>
  <c r="AB60" i="33"/>
  <c r="AB58" i="33" s="1"/>
  <c r="AB59" i="33" s="1"/>
  <c r="AA60" i="33"/>
  <c r="AA58" i="33" s="1"/>
  <c r="AA59" i="33" s="1"/>
  <c r="Z60" i="33"/>
  <c r="Z58" i="33" s="1"/>
  <c r="Z59" i="33" s="1"/>
  <c r="Y60" i="33"/>
  <c r="Y58" i="33" s="1"/>
  <c r="Y59" i="33" s="1"/>
  <c r="X60" i="33"/>
  <c r="X58" i="33" s="1"/>
  <c r="X59" i="33" s="1"/>
  <c r="W60" i="33"/>
  <c r="W58" i="33" s="1"/>
  <c r="W59" i="33" s="1"/>
  <c r="V60" i="33"/>
  <c r="V58" i="33" s="1"/>
  <c r="V59" i="33" s="1"/>
  <c r="U60" i="33"/>
  <c r="U58" i="33" s="1"/>
  <c r="U59" i="33" s="1"/>
  <c r="T60" i="33"/>
  <c r="T58" i="33" s="1"/>
  <c r="T59" i="33" s="1"/>
  <c r="S60" i="33"/>
  <c r="S58" i="33" s="1"/>
  <c r="S59" i="33" s="1"/>
  <c r="R60" i="33"/>
  <c r="R58" i="33" s="1"/>
  <c r="R59" i="33" s="1"/>
  <c r="Q60" i="33"/>
  <c r="Q58" i="33" s="1"/>
  <c r="P60" i="33"/>
  <c r="P58" i="33" s="1"/>
  <c r="P59" i="33" s="1"/>
  <c r="N60" i="33"/>
  <c r="I60" i="33"/>
  <c r="I59" i="33" s="1"/>
  <c r="J59" i="33" s="1"/>
  <c r="N59" i="33"/>
  <c r="N58" i="33"/>
  <c r="AN56" i="33"/>
  <c r="AM56" i="33"/>
  <c r="AL56" i="33"/>
  <c r="AK56" i="33"/>
  <c r="AJ56" i="33"/>
  <c r="AI56" i="33"/>
  <c r="AH56" i="33"/>
  <c r="AG56" i="33"/>
  <c r="AF56" i="33"/>
  <c r="AE56" i="33"/>
  <c r="AD56" i="33"/>
  <c r="AC56" i="33"/>
  <c r="AB56" i="33"/>
  <c r="AA56" i="33"/>
  <c r="Z56" i="33"/>
  <c r="Y56" i="33"/>
  <c r="X56" i="33"/>
  <c r="W56" i="33"/>
  <c r="V56" i="33"/>
  <c r="U56" i="33"/>
  <c r="T56" i="33"/>
  <c r="S56" i="33"/>
  <c r="R56" i="33"/>
  <c r="Q56" i="33"/>
  <c r="P56" i="33"/>
  <c r="AN55" i="33"/>
  <c r="AM55" i="33"/>
  <c r="AL55" i="33"/>
  <c r="AK55" i="33"/>
  <c r="AJ55" i="33"/>
  <c r="AI55" i="33"/>
  <c r="AH55" i="33"/>
  <c r="AG55" i="33"/>
  <c r="AF55" i="33"/>
  <c r="AE55" i="33"/>
  <c r="AD55" i="33"/>
  <c r="AC55" i="33"/>
  <c r="AB55" i="33"/>
  <c r="AA55" i="33"/>
  <c r="Z55" i="33"/>
  <c r="Y55" i="33"/>
  <c r="X55" i="33"/>
  <c r="W55" i="33"/>
  <c r="V55" i="33"/>
  <c r="U55" i="33"/>
  <c r="T55" i="33"/>
  <c r="S55" i="33"/>
  <c r="R55" i="33"/>
  <c r="Q55" i="33"/>
  <c r="P55" i="33"/>
  <c r="N55" i="33"/>
  <c r="AN53" i="33"/>
  <c r="AM53" i="33"/>
  <c r="AL53" i="33"/>
  <c r="AK53" i="33"/>
  <c r="AJ53" i="33"/>
  <c r="AI53" i="33"/>
  <c r="AH53" i="33"/>
  <c r="AG53" i="33"/>
  <c r="AF53" i="33"/>
  <c r="AE53" i="33"/>
  <c r="AD53" i="33"/>
  <c r="AC53" i="33"/>
  <c r="AB53" i="33"/>
  <c r="AA53" i="33"/>
  <c r="Z53" i="33"/>
  <c r="Y53" i="33"/>
  <c r="X53" i="33"/>
  <c r="W53" i="33"/>
  <c r="V53" i="33"/>
  <c r="U53" i="33"/>
  <c r="T53" i="33"/>
  <c r="S53" i="33"/>
  <c r="R53" i="33"/>
  <c r="Q53" i="33"/>
  <c r="P53" i="33"/>
  <c r="N53" i="33"/>
  <c r="AN52" i="33"/>
  <c r="AM52" i="33"/>
  <c r="AL52" i="33"/>
  <c r="AK52" i="33"/>
  <c r="AJ52" i="33"/>
  <c r="AI52" i="33"/>
  <c r="AH52" i="33"/>
  <c r="AG52" i="33"/>
  <c r="AF52" i="33"/>
  <c r="AE52" i="33"/>
  <c r="AD52" i="33"/>
  <c r="AC52" i="33"/>
  <c r="AB52" i="33"/>
  <c r="AA52" i="33"/>
  <c r="Z52" i="33"/>
  <c r="Y52" i="33"/>
  <c r="X52" i="33"/>
  <c r="W52" i="33"/>
  <c r="V52" i="33"/>
  <c r="U52" i="33"/>
  <c r="T52" i="33"/>
  <c r="S52" i="33"/>
  <c r="R52" i="33"/>
  <c r="Q52" i="33"/>
  <c r="P52" i="33"/>
  <c r="N52" i="33"/>
  <c r="AN50" i="33"/>
  <c r="AM50" i="33"/>
  <c r="AL50" i="33"/>
  <c r="AK50" i="33"/>
  <c r="AJ50" i="33"/>
  <c r="AI50" i="33"/>
  <c r="AH50" i="33"/>
  <c r="AG50" i="33"/>
  <c r="AF50" i="33"/>
  <c r="AE50" i="33"/>
  <c r="AD50" i="33"/>
  <c r="AC50" i="33"/>
  <c r="AB50" i="33"/>
  <c r="AA50" i="33"/>
  <c r="Z50" i="33"/>
  <c r="Y50" i="33"/>
  <c r="X50" i="33"/>
  <c r="W50" i="33"/>
  <c r="V50" i="33"/>
  <c r="U50" i="33"/>
  <c r="T50" i="33"/>
  <c r="S50" i="33"/>
  <c r="R50" i="33"/>
  <c r="Q50" i="33"/>
  <c r="P50" i="33"/>
  <c r="N50" i="33"/>
  <c r="I50" i="33"/>
  <c r="I47" i="33"/>
  <c r="AN46" i="33"/>
  <c r="AM46" i="33"/>
  <c r="AL46" i="33"/>
  <c r="AK46" i="33"/>
  <c r="AJ46" i="33"/>
  <c r="AI46" i="33"/>
  <c r="AH46" i="33"/>
  <c r="AG46" i="33"/>
  <c r="AF46" i="33"/>
  <c r="AE46" i="33"/>
  <c r="AD46" i="33"/>
  <c r="AC46" i="33"/>
  <c r="AB46" i="33"/>
  <c r="AA46" i="33"/>
  <c r="Z46" i="33"/>
  <c r="Y46" i="33"/>
  <c r="X46" i="33"/>
  <c r="W46" i="33"/>
  <c r="V46" i="33"/>
  <c r="U46" i="33"/>
  <c r="T46" i="33"/>
  <c r="S46" i="33"/>
  <c r="R46" i="33"/>
  <c r="Q46" i="33"/>
  <c r="P46" i="33"/>
  <c r="O46" i="33" s="1"/>
  <c r="N46" i="33"/>
  <c r="I39" i="33"/>
  <c r="AN37" i="33"/>
  <c r="AM37" i="33"/>
  <c r="AL37" i="33"/>
  <c r="AK37" i="33"/>
  <c r="AJ37" i="33"/>
  <c r="AI37" i="33"/>
  <c r="AH37" i="33"/>
  <c r="AG37" i="33"/>
  <c r="AF37" i="33"/>
  <c r="AE37" i="33"/>
  <c r="AD37" i="33"/>
  <c r="AC37" i="33"/>
  <c r="AB37" i="33"/>
  <c r="AA37" i="33"/>
  <c r="Z37" i="33"/>
  <c r="Y37" i="33"/>
  <c r="X37" i="33"/>
  <c r="W37" i="33"/>
  <c r="V37" i="33"/>
  <c r="U37" i="33"/>
  <c r="T37" i="33"/>
  <c r="S37" i="33"/>
  <c r="R37" i="33"/>
  <c r="Q37" i="33"/>
  <c r="P37" i="33"/>
  <c r="N37" i="33"/>
  <c r="AN34" i="33"/>
  <c r="AM34" i="33"/>
  <c r="AL34" i="33"/>
  <c r="AK34" i="33"/>
  <c r="AJ34" i="33"/>
  <c r="AI34" i="33"/>
  <c r="AH34" i="33"/>
  <c r="AG34" i="33"/>
  <c r="AF34" i="33"/>
  <c r="AE34" i="33"/>
  <c r="AD34" i="33"/>
  <c r="AC34" i="33"/>
  <c r="AB34" i="33"/>
  <c r="AA34" i="33"/>
  <c r="Z34" i="33"/>
  <c r="Y34" i="33"/>
  <c r="X34" i="33"/>
  <c r="W34" i="33"/>
  <c r="V34" i="33"/>
  <c r="U34" i="33"/>
  <c r="T34" i="33"/>
  <c r="S34" i="33"/>
  <c r="R34" i="33"/>
  <c r="Q34" i="33"/>
  <c r="P34" i="33"/>
  <c r="N34" i="33"/>
  <c r="I34" i="33"/>
  <c r="N33" i="33"/>
  <c r="N32" i="33"/>
  <c r="AN30" i="33"/>
  <c r="AM30" i="33"/>
  <c r="AL30" i="33"/>
  <c r="AK30" i="33"/>
  <c r="AJ30" i="33"/>
  <c r="AI30" i="33"/>
  <c r="AH30" i="33"/>
  <c r="AG30" i="33"/>
  <c r="AF30" i="33"/>
  <c r="AE30" i="33"/>
  <c r="AD30" i="33"/>
  <c r="AC30" i="33"/>
  <c r="AB30" i="33"/>
  <c r="AA30" i="33"/>
  <c r="Z30" i="33"/>
  <c r="Y30" i="33"/>
  <c r="X30" i="33"/>
  <c r="W30" i="33"/>
  <c r="V30" i="33"/>
  <c r="U30" i="33"/>
  <c r="T30" i="33"/>
  <c r="S30" i="33"/>
  <c r="R30" i="33"/>
  <c r="Q30" i="33"/>
  <c r="P30" i="33"/>
  <c r="AN29" i="33"/>
  <c r="AM29" i="33"/>
  <c r="AL29" i="33"/>
  <c r="AK29" i="33"/>
  <c r="AJ29" i="33"/>
  <c r="AI29" i="33"/>
  <c r="AH29" i="33"/>
  <c r="AG29" i="33"/>
  <c r="AF29" i="33"/>
  <c r="AE29" i="33"/>
  <c r="AD29" i="33"/>
  <c r="AC29" i="33"/>
  <c r="AB29" i="33"/>
  <c r="AA29" i="33"/>
  <c r="Z29" i="33"/>
  <c r="Y29" i="33"/>
  <c r="X29" i="33"/>
  <c r="W29" i="33"/>
  <c r="V29" i="33"/>
  <c r="U29" i="33"/>
  <c r="T29" i="33"/>
  <c r="S29" i="33"/>
  <c r="R29" i="33"/>
  <c r="Q29" i="33"/>
  <c r="P29" i="33"/>
  <c r="I25" i="33"/>
  <c r="AN24" i="33"/>
  <c r="AM24" i="33"/>
  <c r="AL24" i="33"/>
  <c r="AK24" i="33"/>
  <c r="AJ24" i="33"/>
  <c r="AI24" i="33"/>
  <c r="AH24" i="33"/>
  <c r="AG24" i="33"/>
  <c r="AF24" i="33"/>
  <c r="AE24" i="33"/>
  <c r="AD24" i="33"/>
  <c r="AC24" i="33"/>
  <c r="AB24" i="33"/>
  <c r="AA24" i="33"/>
  <c r="Z24" i="33"/>
  <c r="Y24" i="33"/>
  <c r="X24" i="33"/>
  <c r="W24" i="33"/>
  <c r="V24" i="33"/>
  <c r="U24" i="33"/>
  <c r="T24" i="33"/>
  <c r="S24" i="33"/>
  <c r="R24" i="33"/>
  <c r="Q24" i="33"/>
  <c r="P24" i="33"/>
  <c r="N24" i="33"/>
  <c r="AN23" i="33"/>
  <c r="AM23" i="33"/>
  <c r="AL23" i="33"/>
  <c r="AK23" i="33"/>
  <c r="AJ23" i="33"/>
  <c r="AI23" i="33"/>
  <c r="AH23" i="33"/>
  <c r="AG23" i="33"/>
  <c r="AF23" i="33"/>
  <c r="AE23" i="33"/>
  <c r="AD23" i="33"/>
  <c r="AC23" i="33"/>
  <c r="AB23" i="33"/>
  <c r="AA23" i="33"/>
  <c r="Z23" i="33"/>
  <c r="Y23" i="33"/>
  <c r="X23" i="33"/>
  <c r="W23" i="33"/>
  <c r="V23" i="33"/>
  <c r="U23" i="33"/>
  <c r="T23" i="33"/>
  <c r="S23" i="33"/>
  <c r="R23" i="33"/>
  <c r="Q23" i="33"/>
  <c r="P23" i="33"/>
  <c r="N23" i="33"/>
  <c r="AN22" i="33"/>
  <c r="AM22" i="33"/>
  <c r="AL22" i="33"/>
  <c r="AK22" i="33"/>
  <c r="AJ22" i="33"/>
  <c r="AI22" i="33"/>
  <c r="AH22" i="33"/>
  <c r="AG22" i="33"/>
  <c r="AF22" i="33"/>
  <c r="AE22" i="33"/>
  <c r="AD22" i="33"/>
  <c r="AC22" i="33"/>
  <c r="AB22" i="33"/>
  <c r="AA22" i="33"/>
  <c r="Z22" i="33"/>
  <c r="Y22" i="33"/>
  <c r="X22" i="33"/>
  <c r="W22" i="33"/>
  <c r="V22" i="33"/>
  <c r="U22" i="33"/>
  <c r="T22" i="33"/>
  <c r="S22" i="33"/>
  <c r="R22" i="33"/>
  <c r="Q22" i="33"/>
  <c r="P22" i="33"/>
  <c r="N22" i="33"/>
  <c r="AN21" i="33"/>
  <c r="AM21" i="33"/>
  <c r="AL21" i="33"/>
  <c r="AK21" i="33"/>
  <c r="AJ21" i="33"/>
  <c r="AI21" i="33"/>
  <c r="AH21" i="33"/>
  <c r="AG21" i="33"/>
  <c r="AF21" i="33"/>
  <c r="AE21" i="33"/>
  <c r="AD21" i="33"/>
  <c r="AC21" i="33"/>
  <c r="AB21" i="33"/>
  <c r="AA21" i="33"/>
  <c r="Z21" i="33"/>
  <c r="Y21" i="33"/>
  <c r="X21" i="33"/>
  <c r="W21" i="33"/>
  <c r="V21" i="33"/>
  <c r="U21" i="33"/>
  <c r="T21" i="33"/>
  <c r="S21" i="33"/>
  <c r="R21" i="33"/>
  <c r="Q21" i="33"/>
  <c r="P21" i="33"/>
  <c r="N21" i="33"/>
  <c r="AN20" i="33"/>
  <c r="AM20" i="33"/>
  <c r="AL20" i="33"/>
  <c r="AK20" i="33"/>
  <c r="AJ20" i="33"/>
  <c r="AI20" i="33"/>
  <c r="AH20" i="33"/>
  <c r="AG20" i="33"/>
  <c r="AF20" i="33"/>
  <c r="AE20" i="33"/>
  <c r="AD20" i="33"/>
  <c r="AC20" i="33"/>
  <c r="AB20" i="33"/>
  <c r="AA20" i="33"/>
  <c r="Z20" i="33"/>
  <c r="Y20" i="33"/>
  <c r="X20" i="33"/>
  <c r="W20" i="33"/>
  <c r="V20" i="33"/>
  <c r="U20" i="33"/>
  <c r="T20" i="33"/>
  <c r="S20" i="33"/>
  <c r="R20" i="33"/>
  <c r="Q20" i="33"/>
  <c r="P20" i="33"/>
  <c r="N20" i="33"/>
  <c r="AN19" i="33"/>
  <c r="AM19" i="33"/>
  <c r="AL19" i="33"/>
  <c r="AK19" i="33"/>
  <c r="AJ19" i="33"/>
  <c r="AI19" i="33"/>
  <c r="AH19" i="33"/>
  <c r="AG19" i="33"/>
  <c r="AF19" i="33"/>
  <c r="AE19" i="33"/>
  <c r="AD19" i="33"/>
  <c r="AC19" i="33"/>
  <c r="AB19" i="33"/>
  <c r="AA19" i="33"/>
  <c r="Z19" i="33"/>
  <c r="Y19" i="33"/>
  <c r="X19" i="33"/>
  <c r="W19" i="33"/>
  <c r="V19" i="33"/>
  <c r="U19" i="33"/>
  <c r="T19" i="33"/>
  <c r="S19" i="33"/>
  <c r="R19" i="33"/>
  <c r="Q19" i="33"/>
  <c r="P19" i="33"/>
  <c r="N19" i="33"/>
  <c r="I19" i="33"/>
  <c r="N18" i="33"/>
  <c r="N17" i="33"/>
  <c r="AN13" i="33"/>
  <c r="AM13" i="33"/>
  <c r="AL13" i="33"/>
  <c r="AK13" i="33"/>
  <c r="AJ13" i="33"/>
  <c r="AI13" i="33"/>
  <c r="AH13" i="33"/>
  <c r="AG13" i="33"/>
  <c r="AF13" i="33"/>
  <c r="AE13" i="33"/>
  <c r="AD13" i="33"/>
  <c r="AC13" i="33"/>
  <c r="AB13" i="33"/>
  <c r="AA13" i="33"/>
  <c r="Z13" i="33"/>
  <c r="Y13" i="33"/>
  <c r="X13" i="33"/>
  <c r="W13" i="33"/>
  <c r="V13" i="33"/>
  <c r="U13" i="33"/>
  <c r="T13" i="33"/>
  <c r="S13" i="33"/>
  <c r="R13" i="33"/>
  <c r="Q13" i="33"/>
  <c r="P13" i="33"/>
  <c r="AN11" i="33"/>
  <c r="AM11" i="33"/>
  <c r="AL11" i="33"/>
  <c r="AK11" i="33"/>
  <c r="AJ11" i="33"/>
  <c r="AI11" i="33"/>
  <c r="AH11" i="33"/>
  <c r="AG11" i="33"/>
  <c r="AF11" i="33"/>
  <c r="AE11" i="33"/>
  <c r="AD11" i="33"/>
  <c r="AC11" i="33"/>
  <c r="AB11" i="33"/>
  <c r="AA11" i="33"/>
  <c r="Z11" i="33"/>
  <c r="Y11" i="33"/>
  <c r="X11" i="33"/>
  <c r="W11" i="33"/>
  <c r="V11" i="33"/>
  <c r="U11" i="33"/>
  <c r="T11" i="33"/>
  <c r="S11" i="33"/>
  <c r="R11" i="33"/>
  <c r="Q11" i="33"/>
  <c r="P11" i="33"/>
  <c r="N11" i="33"/>
  <c r="AN10" i="33"/>
  <c r="AM10" i="33"/>
  <c r="AL10" i="33"/>
  <c r="AK10" i="33"/>
  <c r="AJ10" i="33"/>
  <c r="AI10" i="33"/>
  <c r="AH10" i="33"/>
  <c r="AG10" i="33"/>
  <c r="AF10" i="33"/>
  <c r="AE10" i="33"/>
  <c r="AD10" i="33"/>
  <c r="AC10" i="33"/>
  <c r="AB10" i="33"/>
  <c r="AA10" i="33"/>
  <c r="Z10" i="33"/>
  <c r="Y10" i="33"/>
  <c r="X10" i="33"/>
  <c r="W10" i="33"/>
  <c r="V10" i="33"/>
  <c r="U10" i="33"/>
  <c r="T10" i="33"/>
  <c r="S10" i="33"/>
  <c r="R10" i="33"/>
  <c r="Q10" i="33"/>
  <c r="P10" i="33"/>
  <c r="N10" i="33"/>
  <c r="I10" i="33"/>
  <c r="AN9" i="33"/>
  <c r="AM9" i="33"/>
  <c r="AL9" i="33"/>
  <c r="AK9" i="33"/>
  <c r="AJ9" i="33"/>
  <c r="AI9" i="33"/>
  <c r="AH9" i="33"/>
  <c r="AG9" i="33"/>
  <c r="AF9" i="33"/>
  <c r="AE9" i="33"/>
  <c r="AD9" i="33"/>
  <c r="AC9" i="33"/>
  <c r="AB9" i="33"/>
  <c r="AA9" i="33"/>
  <c r="Z9" i="33"/>
  <c r="Y9" i="33"/>
  <c r="X9" i="33"/>
  <c r="W9" i="33"/>
  <c r="V9" i="33"/>
  <c r="U9" i="33"/>
  <c r="T9" i="33"/>
  <c r="S9" i="33"/>
  <c r="R9" i="33"/>
  <c r="Q9" i="33"/>
  <c r="P9" i="33"/>
  <c r="N9" i="33"/>
  <c r="AN8" i="33"/>
  <c r="AM8" i="33"/>
  <c r="AL8" i="33"/>
  <c r="AK8" i="33"/>
  <c r="AJ8" i="33"/>
  <c r="AI8" i="33"/>
  <c r="AH8" i="33"/>
  <c r="AG8" i="33"/>
  <c r="AF8" i="33"/>
  <c r="AE8" i="33"/>
  <c r="AD8" i="33"/>
  <c r="AC8" i="33"/>
  <c r="AB8" i="33"/>
  <c r="AA8" i="33"/>
  <c r="Z8" i="33"/>
  <c r="Y8" i="33"/>
  <c r="X8" i="33"/>
  <c r="W8" i="33"/>
  <c r="V8" i="33"/>
  <c r="U8" i="33"/>
  <c r="T8" i="33"/>
  <c r="S8" i="33"/>
  <c r="R8" i="33"/>
  <c r="Q8" i="33"/>
  <c r="P8" i="33"/>
  <c r="N8" i="33"/>
  <c r="AN7" i="33"/>
  <c r="AM7" i="33"/>
  <c r="AL7" i="33"/>
  <c r="AK7" i="33"/>
  <c r="AJ7" i="33"/>
  <c r="AI7" i="33"/>
  <c r="AH7" i="33"/>
  <c r="AG7" i="33"/>
  <c r="AF7" i="33"/>
  <c r="AE7" i="33"/>
  <c r="AD7" i="33"/>
  <c r="AC7" i="33"/>
  <c r="AB7" i="33"/>
  <c r="AA7" i="33"/>
  <c r="Z7" i="33"/>
  <c r="Y7" i="33"/>
  <c r="X7" i="33"/>
  <c r="W7" i="33"/>
  <c r="V7" i="33"/>
  <c r="U7" i="33"/>
  <c r="T7" i="33"/>
  <c r="S7" i="33"/>
  <c r="R7" i="33"/>
  <c r="Q7" i="33"/>
  <c r="P7" i="33"/>
  <c r="N7" i="33"/>
  <c r="AN6" i="33"/>
  <c r="AM6" i="33"/>
  <c r="AL6" i="33"/>
  <c r="AK6" i="33"/>
  <c r="AJ6" i="33"/>
  <c r="AI6" i="33"/>
  <c r="AH6" i="33"/>
  <c r="AG6" i="33"/>
  <c r="AF6" i="33"/>
  <c r="AE6" i="33"/>
  <c r="AD6" i="33"/>
  <c r="AC6" i="33"/>
  <c r="AB6" i="33"/>
  <c r="AA6" i="33"/>
  <c r="Z6" i="33"/>
  <c r="Y6" i="33"/>
  <c r="X6" i="33"/>
  <c r="W6" i="33"/>
  <c r="V6" i="33"/>
  <c r="U6" i="33"/>
  <c r="T6" i="33"/>
  <c r="S6" i="33"/>
  <c r="R6" i="33"/>
  <c r="Q6" i="33"/>
  <c r="P6" i="33"/>
  <c r="N6" i="33"/>
  <c r="AN5" i="33"/>
  <c r="AM5" i="33"/>
  <c r="AL5" i="33"/>
  <c r="AK5" i="33"/>
  <c r="AJ5" i="33"/>
  <c r="AI5" i="33"/>
  <c r="AH5" i="33"/>
  <c r="AG5" i="33"/>
  <c r="AF5" i="33"/>
  <c r="AE5" i="33"/>
  <c r="AD5" i="33"/>
  <c r="AC5" i="33"/>
  <c r="AB5" i="33"/>
  <c r="AA5" i="33"/>
  <c r="Z5" i="33"/>
  <c r="Y5" i="33"/>
  <c r="X5" i="33"/>
  <c r="W5" i="33"/>
  <c r="V5" i="33"/>
  <c r="U5" i="33"/>
  <c r="T5" i="33"/>
  <c r="S5" i="33"/>
  <c r="R5" i="33"/>
  <c r="Q5" i="33"/>
  <c r="P5" i="33"/>
  <c r="N5" i="33"/>
  <c r="I5" i="33"/>
  <c r="N4" i="33"/>
  <c r="AN321" i="33" l="1"/>
  <c r="AN322" i="33" s="1"/>
  <c r="I501" i="33"/>
  <c r="J501" i="33" s="1"/>
  <c r="S321" i="33"/>
  <c r="S322" i="33" s="1"/>
  <c r="R321" i="33"/>
  <c r="R322" i="33" s="1"/>
  <c r="Z321" i="33"/>
  <c r="Z322" i="33" s="1"/>
  <c r="AH321" i="33"/>
  <c r="AH322" i="33" s="1"/>
  <c r="T321" i="33"/>
  <c r="T322" i="33" s="1"/>
  <c r="U321" i="33"/>
  <c r="U322" i="33" s="1"/>
  <c r="AC321" i="33"/>
  <c r="AC322" i="33" s="1"/>
  <c r="AJ321" i="33"/>
  <c r="AJ322" i="33" s="1"/>
  <c r="AK321" i="33"/>
  <c r="AK322" i="33" s="1"/>
  <c r="AC485" i="33"/>
  <c r="AC486" i="33" s="1"/>
  <c r="AI321" i="33"/>
  <c r="AI322" i="33" s="1"/>
  <c r="AA321" i="33"/>
  <c r="AA322" i="33" s="1"/>
  <c r="I439" i="33"/>
  <c r="J439" i="33" s="1"/>
  <c r="AB321" i="33"/>
  <c r="AB322" i="33" s="1"/>
  <c r="Q321" i="33"/>
  <c r="Q322" i="33" s="1"/>
  <c r="Y321" i="33"/>
  <c r="Y322" i="33" s="1"/>
  <c r="AG321" i="33"/>
  <c r="AG322" i="33" s="1"/>
  <c r="AL321" i="33"/>
  <c r="AL322" i="33" s="1"/>
  <c r="I168" i="33"/>
  <c r="J168" i="33" s="1"/>
  <c r="W3" i="33"/>
  <c r="W4" i="33" s="1"/>
  <c r="P485" i="33"/>
  <c r="P486" i="33" s="1"/>
  <c r="I322" i="33"/>
  <c r="J322" i="33" s="1"/>
  <c r="X485" i="33"/>
  <c r="X486" i="33" s="1"/>
  <c r="AN485" i="33"/>
  <c r="AN486" i="33" s="1"/>
  <c r="AF314" i="33"/>
  <c r="AF315" i="33" s="1"/>
  <c r="AM77" i="33"/>
  <c r="AM78" i="33" s="1"/>
  <c r="AJ451" i="33"/>
  <c r="AJ452" i="33" s="1"/>
  <c r="P467" i="33"/>
  <c r="U337" i="33"/>
  <c r="U338" i="33" s="1"/>
  <c r="AK337" i="33"/>
  <c r="AK338" i="33" s="1"/>
  <c r="I395" i="33"/>
  <c r="J395" i="33" s="1"/>
  <c r="AA418" i="33"/>
  <c r="AA419" i="33" s="1"/>
  <c r="S77" i="33"/>
  <c r="S78" i="33" s="1"/>
  <c r="AI77" i="33"/>
  <c r="AI78" i="33" s="1"/>
  <c r="Y354" i="33"/>
  <c r="Y355" i="33" s="1"/>
  <c r="S354" i="33"/>
  <c r="S355" i="33" s="1"/>
  <c r="R451" i="33"/>
  <c r="R452" i="33" s="1"/>
  <c r="Z451" i="33"/>
  <c r="Z452" i="33" s="1"/>
  <c r="AH451" i="33"/>
  <c r="AH452" i="33" s="1"/>
  <c r="W451" i="33"/>
  <c r="W452" i="33" s="1"/>
  <c r="AE451" i="33"/>
  <c r="AE452" i="33" s="1"/>
  <c r="Q138" i="33"/>
  <c r="Q139" i="33" s="1"/>
  <c r="Y138" i="33"/>
  <c r="Y139" i="33" s="1"/>
  <c r="AG138" i="33"/>
  <c r="AG139" i="33" s="1"/>
  <c r="I206" i="33"/>
  <c r="J206" i="33" s="1"/>
  <c r="I220" i="33"/>
  <c r="J220" i="33" s="1"/>
  <c r="T337" i="33"/>
  <c r="T338" i="33" s="1"/>
  <c r="AB337" i="33"/>
  <c r="AB338" i="33" s="1"/>
  <c r="AJ337" i="33"/>
  <c r="AJ338" i="33" s="1"/>
  <c r="AC407" i="33"/>
  <c r="AC408" i="33" s="1"/>
  <c r="AK407" i="33"/>
  <c r="R467" i="33"/>
  <c r="R468" i="33" s="1"/>
  <c r="Z467" i="33"/>
  <c r="Z468" i="33" s="1"/>
  <c r="AH467" i="33"/>
  <c r="AH468" i="33" s="1"/>
  <c r="R485" i="33"/>
  <c r="R486" i="33" s="1"/>
  <c r="Z485" i="33"/>
  <c r="Z486" i="33" s="1"/>
  <c r="W485" i="33"/>
  <c r="W486" i="33" s="1"/>
  <c r="AE485" i="33"/>
  <c r="AE486" i="33" s="1"/>
  <c r="U326" i="33"/>
  <c r="U327" i="33" s="1"/>
  <c r="AK326" i="33"/>
  <c r="AK327" i="33" s="1"/>
  <c r="U240" i="33"/>
  <c r="U241" i="33" s="1"/>
  <c r="Y337" i="33"/>
  <c r="Y338" i="33" s="1"/>
  <c r="AG337" i="33"/>
  <c r="AG338" i="33" s="1"/>
  <c r="AA467" i="33"/>
  <c r="AA468" i="33" s="1"/>
  <c r="X467" i="33"/>
  <c r="X468" i="33" s="1"/>
  <c r="AB467" i="33"/>
  <c r="AB468" i="33" s="1"/>
  <c r="AF467" i="33"/>
  <c r="AF468" i="33" s="1"/>
  <c r="AA314" i="33"/>
  <c r="AA315" i="33" s="1"/>
  <c r="AH485" i="33"/>
  <c r="AH486" i="33" s="1"/>
  <c r="I4" i="33"/>
  <c r="J4" i="33" s="1"/>
  <c r="X77" i="33"/>
  <c r="X78" i="33" s="1"/>
  <c r="AD81" i="33"/>
  <c r="AD82" i="33" s="1"/>
  <c r="I198" i="33"/>
  <c r="J198" i="33" s="1"/>
  <c r="I338" i="33"/>
  <c r="J338" i="33" s="1"/>
  <c r="R337" i="33"/>
  <c r="R338" i="33" s="1"/>
  <c r="V337" i="33"/>
  <c r="V338" i="33" s="1"/>
  <c r="Z337" i="33"/>
  <c r="Z338" i="33" s="1"/>
  <c r="AD337" i="33"/>
  <c r="AD338" i="33" s="1"/>
  <c r="AH337" i="33"/>
  <c r="AH338" i="33" s="1"/>
  <c r="AL337" i="33"/>
  <c r="AL338" i="33" s="1"/>
  <c r="AI354" i="33"/>
  <c r="AI355" i="33" s="1"/>
  <c r="P411" i="33"/>
  <c r="P412" i="33" s="1"/>
  <c r="X411" i="33"/>
  <c r="X412" i="33" s="1"/>
  <c r="AF411" i="33"/>
  <c r="AF412" i="33" s="1"/>
  <c r="AN411" i="33"/>
  <c r="AN412" i="33" s="1"/>
  <c r="S451" i="33"/>
  <c r="S452" i="33" s="1"/>
  <c r="AA451" i="33"/>
  <c r="AA452" i="33" s="1"/>
  <c r="AM451" i="33"/>
  <c r="AM452" i="33" s="1"/>
  <c r="Q467" i="33"/>
  <c r="Q468" i="33" s="1"/>
  <c r="AG467" i="33"/>
  <c r="AG468" i="33" s="1"/>
  <c r="AM485" i="33"/>
  <c r="AM486" i="33" s="1"/>
  <c r="W77" i="33"/>
  <c r="W78" i="33" s="1"/>
  <c r="AA77" i="33"/>
  <c r="AA78" i="33" s="1"/>
  <c r="AE77" i="33"/>
  <c r="AE78" i="33" s="1"/>
  <c r="I280" i="33"/>
  <c r="J280" i="33" s="1"/>
  <c r="AH314" i="33"/>
  <c r="AH315" i="33" s="1"/>
  <c r="P337" i="33"/>
  <c r="P338" i="33" s="1"/>
  <c r="AB354" i="33"/>
  <c r="AB355" i="33" s="1"/>
  <c r="T365" i="33"/>
  <c r="T366" i="33" s="1"/>
  <c r="AB365" i="33"/>
  <c r="AB366" i="33" s="1"/>
  <c r="AJ365" i="33"/>
  <c r="AJ366" i="33" s="1"/>
  <c r="V365" i="33"/>
  <c r="V366" i="33" s="1"/>
  <c r="AD365" i="33"/>
  <c r="AD366" i="33" s="1"/>
  <c r="AL365" i="33"/>
  <c r="AL366" i="33" s="1"/>
  <c r="AC411" i="33"/>
  <c r="AC412" i="33" s="1"/>
  <c r="W411" i="33"/>
  <c r="W412" i="33" s="1"/>
  <c r="AE411" i="33"/>
  <c r="AE412" i="33" s="1"/>
  <c r="AM411" i="33"/>
  <c r="AM412" i="33" s="1"/>
  <c r="I457" i="33"/>
  <c r="J457" i="33" s="1"/>
  <c r="V138" i="33"/>
  <c r="V139" i="33" s="1"/>
  <c r="AD138" i="33"/>
  <c r="AD139" i="33" s="1"/>
  <c r="AL138" i="33"/>
  <c r="AL139" i="33" s="1"/>
  <c r="AJ32" i="33"/>
  <c r="AJ33" i="33" s="1"/>
  <c r="T485" i="33"/>
  <c r="T486" i="33" s="1"/>
  <c r="AB32" i="33"/>
  <c r="AB33" i="33" s="1"/>
  <c r="AD17" i="33"/>
  <c r="AD18" i="33" s="1"/>
  <c r="AE32" i="33"/>
  <c r="AE33" i="33" s="1"/>
  <c r="AD418" i="33"/>
  <c r="AD419" i="33" s="1"/>
  <c r="AC184" i="33"/>
  <c r="AC185" i="33" s="1"/>
  <c r="I401" i="33"/>
  <c r="J401" i="33" s="1"/>
  <c r="V411" i="33"/>
  <c r="V412" i="33" s="1"/>
  <c r="AD411" i="33"/>
  <c r="AD412" i="33" s="1"/>
  <c r="AL411" i="33"/>
  <c r="AL412" i="33" s="1"/>
  <c r="T451" i="33"/>
  <c r="T452" i="33" s="1"/>
  <c r="AB451" i="33"/>
  <c r="AB452" i="33" s="1"/>
  <c r="Q451" i="33"/>
  <c r="Q452" i="33" s="1"/>
  <c r="Y451" i="33"/>
  <c r="Y452" i="33" s="1"/>
  <c r="AG451" i="33"/>
  <c r="AG452" i="33" s="1"/>
  <c r="T467" i="33"/>
  <c r="T468" i="33" s="1"/>
  <c r="AE62" i="33"/>
  <c r="AE63" i="33" s="1"/>
  <c r="AM62" i="33"/>
  <c r="AM63" i="33" s="1"/>
  <c r="S81" i="33"/>
  <c r="S82" i="33" s="1"/>
  <c r="X271" i="33"/>
  <c r="X272" i="33" s="1"/>
  <c r="AH354" i="33"/>
  <c r="AH355" i="33" s="1"/>
  <c r="Q365" i="33"/>
  <c r="Q366" i="33" s="1"/>
  <c r="Y365" i="33"/>
  <c r="Y366" i="33" s="1"/>
  <c r="AG365" i="33"/>
  <c r="AG366" i="33" s="1"/>
  <c r="V407" i="33"/>
  <c r="V408" i="33" s="1"/>
  <c r="W138" i="33"/>
  <c r="W139" i="33" s="1"/>
  <c r="AE138" i="33"/>
  <c r="AE139" i="33" s="1"/>
  <c r="AM138" i="33"/>
  <c r="AM139" i="33" s="1"/>
  <c r="P197" i="33"/>
  <c r="P198" i="33" s="1"/>
  <c r="X197" i="33"/>
  <c r="X198" i="33" s="1"/>
  <c r="AF197" i="33"/>
  <c r="AF198" i="33" s="1"/>
  <c r="AN197" i="33"/>
  <c r="AN198" i="33" s="1"/>
  <c r="R205" i="33"/>
  <c r="R206" i="33" s="1"/>
  <c r="I390" i="33"/>
  <c r="J390" i="33" s="1"/>
  <c r="I468" i="33"/>
  <c r="J468" i="33" s="1"/>
  <c r="AF485" i="33"/>
  <c r="AF486" i="33" s="1"/>
  <c r="I82" i="33"/>
  <c r="J82" i="33" s="1"/>
  <c r="V95" i="33"/>
  <c r="V96" i="33" s="1"/>
  <c r="X138" i="33"/>
  <c r="X139" i="33" s="1"/>
  <c r="Y197" i="33"/>
  <c r="Y198" i="33" s="1"/>
  <c r="AK197" i="33"/>
  <c r="AK198" i="33" s="1"/>
  <c r="V240" i="33"/>
  <c r="V241" i="33" s="1"/>
  <c r="U332" i="33"/>
  <c r="U333" i="33" s="1"/>
  <c r="I355" i="33"/>
  <c r="J355" i="33" s="1"/>
  <c r="T354" i="33"/>
  <c r="T355" i="33" s="1"/>
  <c r="U365" i="33"/>
  <c r="U366" i="33" s="1"/>
  <c r="AC365" i="33"/>
  <c r="AC366" i="33" s="1"/>
  <c r="S407" i="33"/>
  <c r="S408" i="33" s="1"/>
  <c r="AA407" i="33"/>
  <c r="AA408" i="33" s="1"/>
  <c r="AI407" i="33"/>
  <c r="I412" i="33"/>
  <c r="J412" i="33" s="1"/>
  <c r="Q184" i="33"/>
  <c r="Q185" i="33" s="1"/>
  <c r="Y184" i="33"/>
  <c r="Y185" i="33" s="1"/>
  <c r="AG184" i="33"/>
  <c r="AG185" i="33" s="1"/>
  <c r="AD240" i="33"/>
  <c r="AD241" i="33" s="1"/>
  <c r="Q314" i="33"/>
  <c r="Q315" i="33" s="1"/>
  <c r="X337" i="33"/>
  <c r="X338" i="33" s="1"/>
  <c r="AF337" i="33"/>
  <c r="AF338" i="33" s="1"/>
  <c r="AN337" i="33"/>
  <c r="AN338" i="33" s="1"/>
  <c r="AC337" i="33"/>
  <c r="AC338" i="33" s="1"/>
  <c r="AK354" i="33"/>
  <c r="AK355" i="33" s="1"/>
  <c r="I371" i="33"/>
  <c r="J371" i="33" s="1"/>
  <c r="AJ407" i="33"/>
  <c r="AJ408" i="33" s="1"/>
  <c r="Q407" i="33"/>
  <c r="Q408" i="33" s="1"/>
  <c r="Y407" i="33"/>
  <c r="Y408" i="33" s="1"/>
  <c r="AG407" i="33"/>
  <c r="AG408" i="33" s="1"/>
  <c r="T411" i="33"/>
  <c r="T412" i="33" s="1"/>
  <c r="AB411" i="33"/>
  <c r="AB412" i="33" s="1"/>
  <c r="AJ411" i="33"/>
  <c r="AJ412" i="33" s="1"/>
  <c r="R411" i="33"/>
  <c r="R412" i="33" s="1"/>
  <c r="Z411" i="33"/>
  <c r="Z412" i="33" s="1"/>
  <c r="AH411" i="33"/>
  <c r="AH412" i="33" s="1"/>
  <c r="Q3" i="33"/>
  <c r="Q4" i="33" s="1"/>
  <c r="Y3" i="33"/>
  <c r="Y4" i="33" s="1"/>
  <c r="AG3" i="33"/>
  <c r="AG4" i="33" s="1"/>
  <c r="R314" i="33"/>
  <c r="R315" i="33" s="1"/>
  <c r="Z314" i="33"/>
  <c r="Z315" i="33" s="1"/>
  <c r="I342" i="33"/>
  <c r="J342" i="33" s="1"/>
  <c r="W365" i="33"/>
  <c r="W366" i="33" s="1"/>
  <c r="AE365" i="33"/>
  <c r="AE366" i="33" s="1"/>
  <c r="AM365" i="33"/>
  <c r="AM366" i="33" s="1"/>
  <c r="U407" i="33"/>
  <c r="U408" i="33" s="1"/>
  <c r="I447" i="33"/>
  <c r="J447" i="33" s="1"/>
  <c r="I33" i="33"/>
  <c r="J33" i="33" s="1"/>
  <c r="T17" i="33"/>
  <c r="T18" i="33" s="1"/>
  <c r="Z3" i="33"/>
  <c r="Z4" i="33" s="1"/>
  <c r="S3" i="33"/>
  <c r="S4" i="33" s="1"/>
  <c r="AA3" i="33"/>
  <c r="AA4" i="33" s="1"/>
  <c r="AI3" i="33"/>
  <c r="AI4" i="33" s="1"/>
  <c r="AE3" i="33"/>
  <c r="AE4" i="33" s="1"/>
  <c r="AM3" i="33"/>
  <c r="AM4" i="33" s="1"/>
  <c r="Z138" i="33"/>
  <c r="Z139" i="33" s="1"/>
  <c r="AH138" i="33"/>
  <c r="AH139" i="33" s="1"/>
  <c r="AE95" i="33"/>
  <c r="AE96" i="33" s="1"/>
  <c r="V167" i="33"/>
  <c r="V168" i="33" s="1"/>
  <c r="AG167" i="33"/>
  <c r="AG168" i="33" s="1"/>
  <c r="U17" i="33"/>
  <c r="U18" i="33" s="1"/>
  <c r="AC17" i="33"/>
  <c r="AC18" i="33" s="1"/>
  <c r="AK17" i="33"/>
  <c r="AK18" i="33" s="1"/>
  <c r="W32" i="33"/>
  <c r="W33" i="33" s="1"/>
  <c r="AM32" i="33"/>
  <c r="AM33" i="33" s="1"/>
  <c r="U167" i="33"/>
  <c r="U168" i="33" s="1"/>
  <c r="R3" i="33"/>
  <c r="R4" i="33" s="1"/>
  <c r="S95" i="33"/>
  <c r="S96" i="33" s="1"/>
  <c r="AA95" i="33"/>
  <c r="AA96" i="33" s="1"/>
  <c r="AI95" i="33"/>
  <c r="AI96" i="33" s="1"/>
  <c r="W95" i="33"/>
  <c r="W96" i="33" s="1"/>
  <c r="U77" i="33"/>
  <c r="U78" i="33" s="1"/>
  <c r="AC77" i="33"/>
  <c r="AC78" i="33" s="1"/>
  <c r="AK77" i="33"/>
  <c r="AK78" i="33" s="1"/>
  <c r="AL81" i="33"/>
  <c r="AL82" i="33" s="1"/>
  <c r="S184" i="33"/>
  <c r="S185" i="33" s="1"/>
  <c r="AA184" i="33"/>
  <c r="AA185" i="33" s="1"/>
  <c r="AI184" i="33"/>
  <c r="AI185" i="33" s="1"/>
  <c r="U184" i="33"/>
  <c r="U185" i="33" s="1"/>
  <c r="AK184" i="33"/>
  <c r="AK185" i="33" s="1"/>
  <c r="U314" i="33"/>
  <c r="U315" i="33" s="1"/>
  <c r="AC314" i="33"/>
  <c r="AC315" i="33" s="1"/>
  <c r="AK314" i="33"/>
  <c r="AK315" i="33" s="1"/>
  <c r="AC326" i="33"/>
  <c r="AC327" i="33" s="1"/>
  <c r="P326" i="33"/>
  <c r="P327" i="33" s="1"/>
  <c r="X326" i="33"/>
  <c r="X327" i="33" s="1"/>
  <c r="AF326" i="33"/>
  <c r="AF327" i="33" s="1"/>
  <c r="AN326" i="33"/>
  <c r="AN327" i="33" s="1"/>
  <c r="R332" i="33"/>
  <c r="R333" i="33" s="1"/>
  <c r="Z332" i="33"/>
  <c r="Z333" i="33" s="1"/>
  <c r="AH332" i="33"/>
  <c r="AH333" i="33" s="1"/>
  <c r="I431" i="33"/>
  <c r="J431" i="33" s="1"/>
  <c r="U485" i="33"/>
  <c r="U486" i="33" s="1"/>
  <c r="AK485" i="33"/>
  <c r="AK486" i="33" s="1"/>
  <c r="Q17" i="33"/>
  <c r="Q18" i="33" s="1"/>
  <c r="AG17" i="33"/>
  <c r="AG18" i="33" s="1"/>
  <c r="Y32" i="33"/>
  <c r="Y33" i="33" s="1"/>
  <c r="AA62" i="33"/>
  <c r="AA63" i="33" s="1"/>
  <c r="AI62" i="33"/>
  <c r="AI63" i="33" s="1"/>
  <c r="AA81" i="33"/>
  <c r="AA82" i="33" s="1"/>
  <c r="AI81" i="33"/>
  <c r="AI82" i="33" s="1"/>
  <c r="R81" i="33"/>
  <c r="R82" i="33" s="1"/>
  <c r="Z81" i="33"/>
  <c r="Z82" i="33" s="1"/>
  <c r="AH81" i="33"/>
  <c r="AH82" i="33" s="1"/>
  <c r="U138" i="33"/>
  <c r="U139" i="33" s="1"/>
  <c r="AC138" i="33"/>
  <c r="AC139" i="33" s="1"/>
  <c r="AK138" i="33"/>
  <c r="AK139" i="33" s="1"/>
  <c r="S138" i="33"/>
  <c r="S139" i="33" s="1"/>
  <c r="AA138" i="33"/>
  <c r="AA139" i="33" s="1"/>
  <c r="AI138" i="33"/>
  <c r="AI139" i="33" s="1"/>
  <c r="AF167" i="33"/>
  <c r="AF168" i="33" s="1"/>
  <c r="AC205" i="33"/>
  <c r="AC206" i="33" s="1"/>
  <c r="AC240" i="33"/>
  <c r="AC241" i="33" s="1"/>
  <c r="AK240" i="33"/>
  <c r="AK241" i="33" s="1"/>
  <c r="T240" i="33"/>
  <c r="T241" i="33" s="1"/>
  <c r="T232" i="33" s="1"/>
  <c r="AB240" i="33"/>
  <c r="AB241" i="33" s="1"/>
  <c r="AB232" i="33" s="1"/>
  <c r="AJ240" i="33"/>
  <c r="I247" i="33"/>
  <c r="J247" i="33" s="1"/>
  <c r="V314" i="33"/>
  <c r="V315" i="33" s="1"/>
  <c r="AD314" i="33"/>
  <c r="AD315" i="33" s="1"/>
  <c r="AL314" i="33"/>
  <c r="AL315" i="33" s="1"/>
  <c r="S326" i="33"/>
  <c r="S327" i="33" s="1"/>
  <c r="AA326" i="33"/>
  <c r="AA327" i="33" s="1"/>
  <c r="AI326" i="33"/>
  <c r="AI327" i="33" s="1"/>
  <c r="AD332" i="33"/>
  <c r="AD333" i="33" s="1"/>
  <c r="S337" i="33"/>
  <c r="S338" i="33" s="1"/>
  <c r="AA337" i="33"/>
  <c r="AA338" i="33" s="1"/>
  <c r="AI337" i="33"/>
  <c r="AI338" i="33" s="1"/>
  <c r="R354" i="33"/>
  <c r="R355" i="33" s="1"/>
  <c r="Z354" i="33"/>
  <c r="Z355" i="33" s="1"/>
  <c r="X354" i="33"/>
  <c r="X355" i="33" s="1"/>
  <c r="AF354" i="33"/>
  <c r="AF355" i="33" s="1"/>
  <c r="AN354" i="33"/>
  <c r="AN355" i="33" s="1"/>
  <c r="AK411" i="33"/>
  <c r="AK412" i="33" s="1"/>
  <c r="U418" i="33"/>
  <c r="U419" i="33" s="1"/>
  <c r="AC418" i="33"/>
  <c r="AC419" i="33" s="1"/>
  <c r="AK418" i="33"/>
  <c r="AK419" i="33" s="1"/>
  <c r="I452" i="33"/>
  <c r="J452" i="33" s="1"/>
  <c r="V451" i="33"/>
  <c r="V452" i="33" s="1"/>
  <c r="AD451" i="33"/>
  <c r="AD452" i="33" s="1"/>
  <c r="AL451" i="33"/>
  <c r="AL452" i="33" s="1"/>
  <c r="AI451" i="33"/>
  <c r="AI452" i="33" s="1"/>
  <c r="AN467" i="33"/>
  <c r="AN468" i="33" s="1"/>
  <c r="U467" i="33"/>
  <c r="U468" i="33" s="1"/>
  <c r="AC467" i="33"/>
  <c r="AC468" i="33" s="1"/>
  <c r="AK467" i="33"/>
  <c r="AK468" i="33" s="1"/>
  <c r="I241" i="33"/>
  <c r="J241" i="33" s="1"/>
  <c r="AL240" i="33"/>
  <c r="AL241" i="33" s="1"/>
  <c r="V418" i="33"/>
  <c r="V419" i="33" s="1"/>
  <c r="AL418" i="33"/>
  <c r="AL419" i="33" s="1"/>
  <c r="S418" i="33"/>
  <c r="S419" i="33" s="1"/>
  <c r="AI418" i="33"/>
  <c r="AI419" i="33" s="1"/>
  <c r="V467" i="33"/>
  <c r="V468" i="33" s="1"/>
  <c r="AD467" i="33"/>
  <c r="AD468" i="33" s="1"/>
  <c r="AL467" i="33"/>
  <c r="AL468" i="33" s="1"/>
  <c r="Q485" i="33"/>
  <c r="Q486" i="33" s="1"/>
  <c r="Y485" i="33"/>
  <c r="Y486" i="33" s="1"/>
  <c r="AG485" i="33"/>
  <c r="AG486" i="33" s="1"/>
  <c r="I486" i="33"/>
  <c r="J486" i="33" s="1"/>
  <c r="V184" i="33"/>
  <c r="V185" i="33" s="1"/>
  <c r="AL184" i="33"/>
  <c r="AL185" i="33" s="1"/>
  <c r="V197" i="33"/>
  <c r="V198" i="33" s="1"/>
  <c r="AD197" i="33"/>
  <c r="AD198" i="33" s="1"/>
  <c r="AL197" i="33"/>
  <c r="AL198" i="33" s="1"/>
  <c r="T197" i="33"/>
  <c r="T198" i="33" s="1"/>
  <c r="AB197" i="33"/>
  <c r="AB198" i="33" s="1"/>
  <c r="AJ197" i="33"/>
  <c r="AJ198" i="33" s="1"/>
  <c r="I233" i="33"/>
  <c r="J233" i="33" s="1"/>
  <c r="T271" i="33"/>
  <c r="T272" i="33" s="1"/>
  <c r="AB271" i="33"/>
  <c r="AB272" i="33" s="1"/>
  <c r="AJ271" i="33"/>
  <c r="AJ272" i="33" s="1"/>
  <c r="R271" i="33"/>
  <c r="R272" i="33" s="1"/>
  <c r="Z271" i="33"/>
  <c r="Z272" i="33" s="1"/>
  <c r="AH271" i="33"/>
  <c r="AH272" i="33" s="1"/>
  <c r="AE271" i="33"/>
  <c r="AE272" i="33" s="1"/>
  <c r="AK271" i="33"/>
  <c r="AK272" i="33" s="1"/>
  <c r="S314" i="33"/>
  <c r="S315" i="33" s="1"/>
  <c r="AI314" i="33"/>
  <c r="AI315" i="33" s="1"/>
  <c r="AK332" i="33"/>
  <c r="AK333" i="33" s="1"/>
  <c r="X365" i="33"/>
  <c r="X366" i="33" s="1"/>
  <c r="AF365" i="33"/>
  <c r="AF366" i="33" s="1"/>
  <c r="AN365" i="33"/>
  <c r="AN366" i="33" s="1"/>
  <c r="Q411" i="33"/>
  <c r="Q412" i="33" s="1"/>
  <c r="Y411" i="33"/>
  <c r="Y412" i="33" s="1"/>
  <c r="AG411" i="33"/>
  <c r="AG412" i="33" s="1"/>
  <c r="W418" i="33"/>
  <c r="W419" i="33" s="1"/>
  <c r="AE418" i="33"/>
  <c r="AE419" i="33" s="1"/>
  <c r="AM418" i="33"/>
  <c r="AM419" i="33" s="1"/>
  <c r="T418" i="33"/>
  <c r="T419" i="33" s="1"/>
  <c r="AB418" i="33"/>
  <c r="AB419" i="33" s="1"/>
  <c r="AJ418" i="33"/>
  <c r="AJ419" i="33" s="1"/>
  <c r="U451" i="33"/>
  <c r="U452" i="33" s="1"/>
  <c r="AC451" i="33"/>
  <c r="AC452" i="33" s="1"/>
  <c r="AK451" i="33"/>
  <c r="AK452" i="33" s="1"/>
  <c r="AH3" i="33"/>
  <c r="AH4" i="33" s="1"/>
  <c r="P17" i="33"/>
  <c r="P18" i="33" s="1"/>
  <c r="AN17" i="33"/>
  <c r="AN18" i="33" s="1"/>
  <c r="AL17" i="33"/>
  <c r="AL18" i="33" s="1"/>
  <c r="AB17" i="33"/>
  <c r="AB18" i="33" s="1"/>
  <c r="P62" i="33"/>
  <c r="P63" i="33" s="1"/>
  <c r="X62" i="33"/>
  <c r="X63" i="33" s="1"/>
  <c r="AF62" i="33"/>
  <c r="AF63" i="33" s="1"/>
  <c r="AN62" i="33"/>
  <c r="AN63" i="33" s="1"/>
  <c r="V81" i="33"/>
  <c r="V82" i="33" s="1"/>
  <c r="P138" i="33"/>
  <c r="P139" i="33" s="1"/>
  <c r="AN138" i="33"/>
  <c r="AN139" i="33" s="1"/>
  <c r="AD326" i="33"/>
  <c r="AD327" i="33" s="1"/>
  <c r="AC354" i="33"/>
  <c r="AC355" i="33" s="1"/>
  <c r="I380" i="33"/>
  <c r="J380" i="33" s="1"/>
  <c r="R407" i="33"/>
  <c r="R408" i="33" s="1"/>
  <c r="Z407" i="33"/>
  <c r="Z408" i="33" s="1"/>
  <c r="AH407" i="33"/>
  <c r="AH408" i="33" s="1"/>
  <c r="S467" i="33"/>
  <c r="S468" i="33" s="1"/>
  <c r="AI467" i="33"/>
  <c r="AI468" i="33" s="1"/>
  <c r="AJ467" i="33"/>
  <c r="AJ468" i="33" s="1"/>
  <c r="Y467" i="33"/>
  <c r="Y468" i="33" s="1"/>
  <c r="I480" i="33"/>
  <c r="J480" i="33" s="1"/>
  <c r="AB485" i="33"/>
  <c r="AB486" i="33" s="1"/>
  <c r="AJ485" i="33"/>
  <c r="AJ486" i="33" s="1"/>
  <c r="Q197" i="33"/>
  <c r="Q198" i="33" s="1"/>
  <c r="AG197" i="33"/>
  <c r="AG198" i="33" s="1"/>
  <c r="W271" i="33"/>
  <c r="W272" i="33" s="1"/>
  <c r="AM271" i="33"/>
  <c r="AM272" i="33" s="1"/>
  <c r="R77" i="33"/>
  <c r="R78" i="33" s="1"/>
  <c r="Z77" i="33"/>
  <c r="Z78" i="33" s="1"/>
  <c r="AH77" i="33"/>
  <c r="AH78" i="33" s="1"/>
  <c r="P81" i="33"/>
  <c r="P82" i="33" s="1"/>
  <c r="X81" i="33"/>
  <c r="X82" i="33" s="1"/>
  <c r="AF81" i="33"/>
  <c r="AF82" i="33" s="1"/>
  <c r="AN81" i="33"/>
  <c r="AN82" i="33" s="1"/>
  <c r="W81" i="33"/>
  <c r="W82" i="33" s="1"/>
  <c r="AE81" i="33"/>
  <c r="AE82" i="33" s="1"/>
  <c r="AM81" i="33"/>
  <c r="AM82" i="33" s="1"/>
  <c r="I124" i="33"/>
  <c r="J124" i="33" s="1"/>
  <c r="U205" i="33"/>
  <c r="U206" i="33" s="1"/>
  <c r="AK205" i="33"/>
  <c r="AK206" i="33" s="1"/>
  <c r="S240" i="33"/>
  <c r="S241" i="33" s="1"/>
  <c r="S232" i="33" s="1"/>
  <c r="S233" i="33" s="1"/>
  <c r="AA240" i="33"/>
  <c r="AA241" i="33" s="1"/>
  <c r="AA232" i="33" s="1"/>
  <c r="AI240" i="33"/>
  <c r="AI241" i="33" s="1"/>
  <c r="AI232" i="33" s="1"/>
  <c r="R240" i="33"/>
  <c r="R241" i="33" s="1"/>
  <c r="Z240" i="33"/>
  <c r="Z241" i="33" s="1"/>
  <c r="AH240" i="33"/>
  <c r="AH241" i="33" s="1"/>
  <c r="P271" i="33"/>
  <c r="P272" i="33" s="1"/>
  <c r="AF271" i="33"/>
  <c r="AF272" i="33" s="1"/>
  <c r="W314" i="33"/>
  <c r="W315" i="33" s="1"/>
  <c r="AE314" i="33"/>
  <c r="AE315" i="33" s="1"/>
  <c r="AM314" i="33"/>
  <c r="AM315" i="33" s="1"/>
  <c r="AF17" i="33"/>
  <c r="AF18" i="33" s="1"/>
  <c r="O110" i="33"/>
  <c r="AJ167" i="33"/>
  <c r="AJ168" i="33" s="1"/>
  <c r="W184" i="33"/>
  <c r="W185" i="33" s="1"/>
  <c r="AE184" i="33"/>
  <c r="AE185" i="33" s="1"/>
  <c r="AM184" i="33"/>
  <c r="AM185" i="33" s="1"/>
  <c r="W205" i="33"/>
  <c r="W206" i="33" s="1"/>
  <c r="AE205" i="33"/>
  <c r="AE206" i="33" s="1"/>
  <c r="AM205" i="33"/>
  <c r="AM206" i="33" s="1"/>
  <c r="O246" i="33"/>
  <c r="P439" i="33"/>
  <c r="O439" i="33" s="1"/>
  <c r="O438" i="33"/>
  <c r="P3" i="33"/>
  <c r="P4" i="33" s="1"/>
  <c r="X3" i="33"/>
  <c r="X4" i="33" s="1"/>
  <c r="AF3" i="33"/>
  <c r="AF4" i="33" s="1"/>
  <c r="AN3" i="33"/>
  <c r="AN4" i="33" s="1"/>
  <c r="V3" i="33"/>
  <c r="V4" i="33" s="1"/>
  <c r="AD3" i="33"/>
  <c r="AD4" i="33" s="1"/>
  <c r="AL3" i="33"/>
  <c r="AL4" i="33" s="1"/>
  <c r="T3" i="33"/>
  <c r="T4" i="33" s="1"/>
  <c r="AB3" i="33"/>
  <c r="AB4" i="33" s="1"/>
  <c r="AJ3" i="33"/>
  <c r="AJ4" i="33" s="1"/>
  <c r="Y17" i="33"/>
  <c r="Y18" i="33" s="1"/>
  <c r="Q62" i="33"/>
  <c r="Q63" i="33" s="1"/>
  <c r="Y62" i="33"/>
  <c r="Y63" i="33" s="1"/>
  <c r="AG62" i="33"/>
  <c r="AG63" i="33" s="1"/>
  <c r="P95" i="33"/>
  <c r="P96" i="33" s="1"/>
  <c r="T138" i="33"/>
  <c r="T139" i="33" s="1"/>
  <c r="AB138" i="33"/>
  <c r="AB139" i="33" s="1"/>
  <c r="AJ138" i="33"/>
  <c r="AJ139" i="33" s="1"/>
  <c r="AC167" i="33"/>
  <c r="AC168" i="33" s="1"/>
  <c r="AK167" i="33"/>
  <c r="AK168" i="33" s="1"/>
  <c r="P240" i="33"/>
  <c r="P241" i="33" s="1"/>
  <c r="X240" i="33"/>
  <c r="AF240" i="33"/>
  <c r="AF241" i="33" s="1"/>
  <c r="AN240" i="33"/>
  <c r="AN241" i="33" s="1"/>
  <c r="P247" i="33"/>
  <c r="O247" i="33" s="1"/>
  <c r="I257" i="33"/>
  <c r="J257" i="33" s="1"/>
  <c r="I267" i="33"/>
  <c r="J267" i="33" s="1"/>
  <c r="I315" i="33"/>
  <c r="J315" i="33" s="1"/>
  <c r="V332" i="33"/>
  <c r="V333" i="33" s="1"/>
  <c r="T77" i="33"/>
  <c r="T78" i="33" s="1"/>
  <c r="AB77" i="33"/>
  <c r="AB78" i="33" s="1"/>
  <c r="AJ77" i="33"/>
  <c r="AJ78" i="33" s="1"/>
  <c r="T326" i="33"/>
  <c r="T327" i="33" s="1"/>
  <c r="AB326" i="33"/>
  <c r="AB327" i="33" s="1"/>
  <c r="AJ326" i="33"/>
  <c r="AJ327" i="33" s="1"/>
  <c r="AK365" i="33"/>
  <c r="AK366" i="33" s="1"/>
  <c r="U81" i="33"/>
  <c r="U82" i="33" s="1"/>
  <c r="AC81" i="33"/>
  <c r="AC82" i="33" s="1"/>
  <c r="AK81" i="33"/>
  <c r="AK82" i="33" s="1"/>
  <c r="T81" i="33"/>
  <c r="T82" i="33" s="1"/>
  <c r="AB81" i="33"/>
  <c r="AB82" i="33" s="1"/>
  <c r="AJ81" i="33"/>
  <c r="AJ82" i="33" s="1"/>
  <c r="T95" i="33"/>
  <c r="T96" i="33" s="1"/>
  <c r="AB95" i="33"/>
  <c r="AB96" i="33" s="1"/>
  <c r="AJ95" i="33"/>
  <c r="AJ96" i="33" s="1"/>
  <c r="AN95" i="33"/>
  <c r="AN96" i="33" s="1"/>
  <c r="AD95" i="33"/>
  <c r="AD96" i="33" s="1"/>
  <c r="AL95" i="33"/>
  <c r="AL96" i="33" s="1"/>
  <c r="AM95" i="33"/>
  <c r="AM96" i="33" s="1"/>
  <c r="I139" i="33"/>
  <c r="J139" i="33" s="1"/>
  <c r="T205" i="33"/>
  <c r="T206" i="33" s="1"/>
  <c r="AB205" i="33"/>
  <c r="AB206" i="33" s="1"/>
  <c r="AJ205" i="33"/>
  <c r="AJ206" i="33" s="1"/>
  <c r="Z205" i="33"/>
  <c r="Z206" i="33" s="1"/>
  <c r="AH205" i="33"/>
  <c r="AH206" i="33" s="1"/>
  <c r="W240" i="33"/>
  <c r="W241" i="33" s="1"/>
  <c r="AE240" i="33"/>
  <c r="AM240" i="33"/>
  <c r="AM241" i="33" s="1"/>
  <c r="U271" i="33"/>
  <c r="U272" i="33" s="1"/>
  <c r="AC271" i="33"/>
  <c r="AC272" i="33" s="1"/>
  <c r="X314" i="33"/>
  <c r="X315" i="33" s="1"/>
  <c r="R326" i="33"/>
  <c r="R327" i="33" s="1"/>
  <c r="Q337" i="33"/>
  <c r="Q338" i="33" s="1"/>
  <c r="P77" i="33"/>
  <c r="AF77" i="33"/>
  <c r="AF78" i="33" s="1"/>
  <c r="AN77" i="33"/>
  <c r="AN78" i="33" s="1"/>
  <c r="V77" i="33"/>
  <c r="V78" i="33" s="1"/>
  <c r="AD77" i="33"/>
  <c r="AD78" i="33" s="1"/>
  <c r="AL77" i="33"/>
  <c r="AL78" i="33" s="1"/>
  <c r="I110" i="33"/>
  <c r="J110" i="33" s="1"/>
  <c r="P167" i="33"/>
  <c r="P168" i="33" s="1"/>
  <c r="X167" i="33"/>
  <c r="X168" i="33" s="1"/>
  <c r="AN167" i="33"/>
  <c r="AN168" i="33" s="1"/>
  <c r="AD167" i="33"/>
  <c r="AD168" i="33" s="1"/>
  <c r="AL167" i="33"/>
  <c r="AL168" i="33" s="1"/>
  <c r="AH167" i="33"/>
  <c r="AH168" i="33" s="1"/>
  <c r="O266" i="33"/>
  <c r="O291" i="33"/>
  <c r="I96" i="33"/>
  <c r="J96" i="33" s="1"/>
  <c r="Q167" i="33"/>
  <c r="Q168" i="33" s="1"/>
  <c r="Y167" i="33"/>
  <c r="Y168" i="33" s="1"/>
  <c r="W167" i="33"/>
  <c r="W168" i="33" s="1"/>
  <c r="AE167" i="33"/>
  <c r="AE168" i="33" s="1"/>
  <c r="AM167" i="33"/>
  <c r="AM168" i="33" s="1"/>
  <c r="T167" i="33"/>
  <c r="T168" i="33" s="1"/>
  <c r="AB167" i="33"/>
  <c r="AB168" i="33" s="1"/>
  <c r="I185" i="33"/>
  <c r="J185" i="33" s="1"/>
  <c r="AD184" i="33"/>
  <c r="AD185" i="33" s="1"/>
  <c r="T184" i="33"/>
  <c r="T185" i="33" s="1"/>
  <c r="AB184" i="33"/>
  <c r="AB185" i="33" s="1"/>
  <c r="AJ184" i="33"/>
  <c r="AJ185" i="33" s="1"/>
  <c r="R184" i="33"/>
  <c r="R185" i="33" s="1"/>
  <c r="Z184" i="33"/>
  <c r="Z185" i="33" s="1"/>
  <c r="AH184" i="33"/>
  <c r="AH185" i="33" s="1"/>
  <c r="I305" i="33"/>
  <c r="J305" i="33" s="1"/>
  <c r="P332" i="33"/>
  <c r="P333" i="33" s="1"/>
  <c r="X332" i="33"/>
  <c r="X333" i="33" s="1"/>
  <c r="AF332" i="33"/>
  <c r="AF333" i="33" s="1"/>
  <c r="AN332" i="33"/>
  <c r="AN333" i="33" s="1"/>
  <c r="U3" i="33"/>
  <c r="U4" i="33" s="1"/>
  <c r="AC3" i="33"/>
  <c r="AC4" i="33" s="1"/>
  <c r="AK3" i="33"/>
  <c r="AK4" i="33" s="1"/>
  <c r="I18" i="33"/>
  <c r="J18" i="33" s="1"/>
  <c r="V17" i="33"/>
  <c r="V18" i="33" s="1"/>
  <c r="AJ17" i="33"/>
  <c r="AJ18" i="33" s="1"/>
  <c r="X17" i="33"/>
  <c r="X18" i="33" s="1"/>
  <c r="T32" i="33"/>
  <c r="T33" i="33" s="1"/>
  <c r="R32" i="33"/>
  <c r="R33" i="33" s="1"/>
  <c r="Z32" i="33"/>
  <c r="Z33" i="33" s="1"/>
  <c r="AH32" i="33"/>
  <c r="AH33" i="33" s="1"/>
  <c r="P32" i="33"/>
  <c r="P33" i="33" s="1"/>
  <c r="X32" i="33"/>
  <c r="X33" i="33" s="1"/>
  <c r="AF32" i="33"/>
  <c r="AF33" i="33" s="1"/>
  <c r="AN32" i="33"/>
  <c r="AN33" i="33" s="1"/>
  <c r="V62" i="33"/>
  <c r="V63" i="33" s="1"/>
  <c r="AD62" i="33"/>
  <c r="AD63" i="33" s="1"/>
  <c r="AL62" i="33"/>
  <c r="AL63" i="33" s="1"/>
  <c r="T62" i="33"/>
  <c r="T63" i="33" s="1"/>
  <c r="AB62" i="33"/>
  <c r="AB63" i="33" s="1"/>
  <c r="AJ62" i="33"/>
  <c r="AJ63" i="33" s="1"/>
  <c r="R167" i="33"/>
  <c r="R168" i="33" s="1"/>
  <c r="Z167" i="33"/>
  <c r="Z168" i="33" s="1"/>
  <c r="O256" i="33"/>
  <c r="AN271" i="33"/>
  <c r="AN272" i="33" s="1"/>
  <c r="P354" i="33"/>
  <c r="O354" i="33" s="1"/>
  <c r="AA365" i="33"/>
  <c r="AA366" i="33" s="1"/>
  <c r="AI365" i="33"/>
  <c r="AI366" i="33" s="1"/>
  <c r="W17" i="33"/>
  <c r="W18" i="33" s="1"/>
  <c r="AE17" i="33"/>
  <c r="AE18" i="33" s="1"/>
  <c r="AM17" i="33"/>
  <c r="AM18" i="33" s="1"/>
  <c r="I46" i="33"/>
  <c r="J46" i="33" s="1"/>
  <c r="U32" i="33"/>
  <c r="U33" i="33" s="1"/>
  <c r="AC32" i="33"/>
  <c r="AC33" i="33" s="1"/>
  <c r="AK32" i="33"/>
  <c r="AK33" i="33" s="1"/>
  <c r="Q32" i="33"/>
  <c r="Q33" i="33" s="1"/>
  <c r="AG32" i="33"/>
  <c r="AG33" i="33" s="1"/>
  <c r="W62" i="33"/>
  <c r="W63" i="33" s="1"/>
  <c r="Q77" i="33"/>
  <c r="Q78" i="33" s="1"/>
  <c r="Y77" i="33"/>
  <c r="Y78" i="33" s="1"/>
  <c r="AG77" i="33"/>
  <c r="AG78" i="33" s="1"/>
  <c r="Q81" i="33"/>
  <c r="Q82" i="33" s="1"/>
  <c r="Y81" i="33"/>
  <c r="Y82" i="33" s="1"/>
  <c r="AG81" i="33"/>
  <c r="AG82" i="33" s="1"/>
  <c r="AF138" i="33"/>
  <c r="AF139" i="33" s="1"/>
  <c r="I154" i="33"/>
  <c r="J154" i="33" s="1"/>
  <c r="S197" i="33"/>
  <c r="S198" i="33" s="1"/>
  <c r="AA197" i="33"/>
  <c r="AA198" i="33" s="1"/>
  <c r="AI197" i="33"/>
  <c r="AI198" i="33" s="1"/>
  <c r="T314" i="33"/>
  <c r="T315" i="33" s="1"/>
  <c r="AB314" i="33"/>
  <c r="AB315" i="33" s="1"/>
  <c r="AJ314" i="33"/>
  <c r="AJ315" i="33" s="1"/>
  <c r="Y314" i="33"/>
  <c r="Y315" i="33" s="1"/>
  <c r="AG314" i="33"/>
  <c r="AG315" i="33" s="1"/>
  <c r="P342" i="33"/>
  <c r="O342" i="33" s="1"/>
  <c r="O341" i="33"/>
  <c r="Z326" i="33"/>
  <c r="Z327" i="33" s="1"/>
  <c r="AH326" i="33"/>
  <c r="AH327" i="33" s="1"/>
  <c r="W326" i="33"/>
  <c r="W327" i="33" s="1"/>
  <c r="AE326" i="33"/>
  <c r="AE327" i="33" s="1"/>
  <c r="AM326" i="33"/>
  <c r="AM327" i="33" s="1"/>
  <c r="AK408" i="33"/>
  <c r="R418" i="33"/>
  <c r="R419" i="33" s="1"/>
  <c r="Z418" i="33"/>
  <c r="Z419" i="33" s="1"/>
  <c r="AH418" i="33"/>
  <c r="AH419" i="33" s="1"/>
  <c r="O480" i="33"/>
  <c r="V271" i="33"/>
  <c r="V272" i="33" s="1"/>
  <c r="AD271" i="33"/>
  <c r="AD272" i="33" s="1"/>
  <c r="AL271" i="33"/>
  <c r="AL272" i="33" s="1"/>
  <c r="T332" i="33"/>
  <c r="T333" i="33" s="1"/>
  <c r="AB332" i="33"/>
  <c r="AB333" i="33" s="1"/>
  <c r="AJ332" i="33"/>
  <c r="AJ333" i="33" s="1"/>
  <c r="AJ354" i="33"/>
  <c r="AJ355" i="33" s="1"/>
  <c r="I408" i="33"/>
  <c r="J408" i="33" s="1"/>
  <c r="AD407" i="33"/>
  <c r="AD408" i="33" s="1"/>
  <c r="AL407" i="33"/>
  <c r="AL408" i="33" s="1"/>
  <c r="U411" i="33"/>
  <c r="U412" i="33" s="1"/>
  <c r="S411" i="33"/>
  <c r="S412" i="33" s="1"/>
  <c r="AA411" i="33"/>
  <c r="AA412" i="33" s="1"/>
  <c r="AI411" i="33"/>
  <c r="AI412" i="33" s="1"/>
  <c r="P418" i="33"/>
  <c r="P419" i="33" s="1"/>
  <c r="X418" i="33"/>
  <c r="X419" i="33" s="1"/>
  <c r="AF418" i="33"/>
  <c r="AF419" i="33" s="1"/>
  <c r="AN418" i="33"/>
  <c r="AN419" i="33" s="1"/>
  <c r="W332" i="33"/>
  <c r="W333" i="33" s="1"/>
  <c r="AE332" i="33"/>
  <c r="AE333" i="33" s="1"/>
  <c r="AM332" i="33"/>
  <c r="AM333" i="33" s="1"/>
  <c r="AC332" i="33"/>
  <c r="AC333" i="33" s="1"/>
  <c r="U354" i="33"/>
  <c r="U355" i="33" s="1"/>
  <c r="AA354" i="33"/>
  <c r="AA355" i="33" s="1"/>
  <c r="R365" i="33"/>
  <c r="R366" i="33" s="1"/>
  <c r="Z365" i="33"/>
  <c r="Z366" i="33" s="1"/>
  <c r="AH365" i="33"/>
  <c r="AH366" i="33" s="1"/>
  <c r="P365" i="33"/>
  <c r="O365" i="33" s="1"/>
  <c r="W407" i="33"/>
  <c r="AE407" i="33"/>
  <c r="AE408" i="33" s="1"/>
  <c r="AE400" i="33" s="1"/>
  <c r="AM407" i="33"/>
  <c r="AM408" i="33" s="1"/>
  <c r="T407" i="33"/>
  <c r="T408" i="33" s="1"/>
  <c r="AB407" i="33"/>
  <c r="AB408" i="33" s="1"/>
  <c r="Q418" i="33"/>
  <c r="Q419" i="33" s="1"/>
  <c r="Y418" i="33"/>
  <c r="Y419" i="33" s="1"/>
  <c r="AG418" i="33"/>
  <c r="AG419" i="33" s="1"/>
  <c r="V485" i="33"/>
  <c r="V486" i="33" s="1"/>
  <c r="AD485" i="33"/>
  <c r="AD486" i="33" s="1"/>
  <c r="AL485" i="33"/>
  <c r="AL486" i="33" s="1"/>
  <c r="W337" i="33"/>
  <c r="W338" i="33" s="1"/>
  <c r="AE337" i="33"/>
  <c r="AE338" i="33" s="1"/>
  <c r="AM337" i="33"/>
  <c r="AM338" i="33" s="1"/>
  <c r="O349" i="33"/>
  <c r="V354" i="33"/>
  <c r="V355" i="33" s="1"/>
  <c r="AD354" i="33"/>
  <c r="AD355" i="33" s="1"/>
  <c r="AL354" i="33"/>
  <c r="AL355" i="33" s="1"/>
  <c r="S365" i="33"/>
  <c r="S366" i="33" s="1"/>
  <c r="O430" i="33"/>
  <c r="P314" i="33"/>
  <c r="P315" i="33" s="1"/>
  <c r="AN314" i="33"/>
  <c r="AN315" i="33" s="1"/>
  <c r="I327" i="33"/>
  <c r="J327" i="33" s="1"/>
  <c r="V326" i="33"/>
  <c r="V327" i="33" s="1"/>
  <c r="AL326" i="33"/>
  <c r="AL327" i="33" s="1"/>
  <c r="Q326" i="33"/>
  <c r="Q327" i="33" s="1"/>
  <c r="Y326" i="33"/>
  <c r="Y327" i="33" s="1"/>
  <c r="AG326" i="33"/>
  <c r="AG327" i="33" s="1"/>
  <c r="I419" i="33"/>
  <c r="J419" i="33" s="1"/>
  <c r="P451" i="33"/>
  <c r="P452" i="33" s="1"/>
  <c r="X451" i="33"/>
  <c r="X452" i="33" s="1"/>
  <c r="AF451" i="33"/>
  <c r="AF452" i="33" s="1"/>
  <c r="AN451" i="33"/>
  <c r="AN452" i="33" s="1"/>
  <c r="W467" i="33"/>
  <c r="W468" i="33" s="1"/>
  <c r="AE467" i="33"/>
  <c r="AE468" i="33" s="1"/>
  <c r="AM467" i="33"/>
  <c r="AM468" i="33" s="1"/>
  <c r="S271" i="33"/>
  <c r="S272" i="33" s="1"/>
  <c r="AA271" i="33"/>
  <c r="AA272" i="33" s="1"/>
  <c r="AI271" i="33"/>
  <c r="AI272" i="33" s="1"/>
  <c r="Q271" i="33"/>
  <c r="Q272" i="33" s="1"/>
  <c r="Y271" i="33"/>
  <c r="Y272" i="33" s="1"/>
  <c r="AG271" i="33"/>
  <c r="AG272" i="33" s="1"/>
  <c r="O298" i="33"/>
  <c r="I333" i="33"/>
  <c r="J333" i="33" s="1"/>
  <c r="AL332" i="33"/>
  <c r="AL333" i="33" s="1"/>
  <c r="S332" i="33"/>
  <c r="S333" i="33" s="1"/>
  <c r="AA332" i="33"/>
  <c r="AA333" i="33" s="1"/>
  <c r="AI332" i="33"/>
  <c r="AI333" i="33" s="1"/>
  <c r="Q332" i="33"/>
  <c r="Q333" i="33" s="1"/>
  <c r="Y332" i="33"/>
  <c r="Y333" i="33" s="1"/>
  <c r="AG332" i="33"/>
  <c r="AG333" i="33" s="1"/>
  <c r="Q354" i="33"/>
  <c r="Q355" i="33" s="1"/>
  <c r="AG354" i="33"/>
  <c r="AG355" i="33" s="1"/>
  <c r="W354" i="33"/>
  <c r="W355" i="33" s="1"/>
  <c r="AE354" i="33"/>
  <c r="AE355" i="33" s="1"/>
  <c r="AM354" i="33"/>
  <c r="AM355" i="33" s="1"/>
  <c r="I366" i="33"/>
  <c r="J366" i="33" s="1"/>
  <c r="P407" i="33"/>
  <c r="P408" i="33" s="1"/>
  <c r="X407" i="33"/>
  <c r="AF407" i="33"/>
  <c r="AF408" i="33" s="1"/>
  <c r="AN407" i="33"/>
  <c r="AN408" i="33" s="1"/>
  <c r="P431" i="33"/>
  <c r="O431" i="33" s="1"/>
  <c r="O493" i="33"/>
  <c r="S485" i="33"/>
  <c r="AA485" i="33"/>
  <c r="AA486" i="33" s="1"/>
  <c r="AI485" i="33"/>
  <c r="AI486" i="33" s="1"/>
  <c r="S17" i="33"/>
  <c r="S18" i="33" s="1"/>
  <c r="AA17" i="33"/>
  <c r="AA18" i="33" s="1"/>
  <c r="AI17" i="33"/>
  <c r="AI18" i="33" s="1"/>
  <c r="R95" i="33"/>
  <c r="R96" i="33" s="1"/>
  <c r="Z95" i="33"/>
  <c r="Z96" i="33" s="1"/>
  <c r="AH95" i="33"/>
  <c r="AH96" i="33" s="1"/>
  <c r="I63" i="33"/>
  <c r="J63" i="33" s="1"/>
  <c r="U62" i="33"/>
  <c r="U63" i="33" s="1"/>
  <c r="AC62" i="33"/>
  <c r="AC63" i="33" s="1"/>
  <c r="AK62" i="33"/>
  <c r="AK63" i="33" s="1"/>
  <c r="S62" i="33"/>
  <c r="S63" i="33" s="1"/>
  <c r="Q95" i="33"/>
  <c r="Q96" i="33" s="1"/>
  <c r="Y95" i="33"/>
  <c r="Y96" i="33" s="1"/>
  <c r="AG95" i="33"/>
  <c r="AG96" i="33" s="1"/>
  <c r="R138" i="33"/>
  <c r="R139" i="33" s="1"/>
  <c r="V32" i="33"/>
  <c r="V33" i="33" s="1"/>
  <c r="AD32" i="33"/>
  <c r="AD33" i="33" s="1"/>
  <c r="AL32" i="33"/>
  <c r="AL33" i="33" s="1"/>
  <c r="O58" i="33"/>
  <c r="Q59" i="33"/>
  <c r="O59" i="33" s="1"/>
  <c r="R62" i="33"/>
  <c r="Z62" i="33"/>
  <c r="Z63" i="33" s="1"/>
  <c r="AH62" i="33"/>
  <c r="AH63" i="33" s="1"/>
  <c r="X95" i="33"/>
  <c r="X96" i="33" s="1"/>
  <c r="AF95" i="33"/>
  <c r="AF96" i="33" s="1"/>
  <c r="Q124" i="33"/>
  <c r="O124" i="33" s="1"/>
  <c r="O123" i="33"/>
  <c r="O154" i="33"/>
  <c r="R17" i="33"/>
  <c r="R18" i="33" s="1"/>
  <c r="Z17" i="33"/>
  <c r="Z18" i="33" s="1"/>
  <c r="AH17" i="33"/>
  <c r="AH18" i="33" s="1"/>
  <c r="S32" i="33"/>
  <c r="S33" i="33" s="1"/>
  <c r="AA32" i="33"/>
  <c r="AA33" i="33" s="1"/>
  <c r="AI32" i="33"/>
  <c r="AI33" i="33" s="1"/>
  <c r="P205" i="33"/>
  <c r="X205" i="33"/>
  <c r="X206" i="33" s="1"/>
  <c r="AF205" i="33"/>
  <c r="AF206" i="33" s="1"/>
  <c r="AN205" i="33"/>
  <c r="AN206" i="33" s="1"/>
  <c r="Q240" i="33"/>
  <c r="Y240" i="33"/>
  <c r="Y241" i="33" s="1"/>
  <c r="AG240" i="33"/>
  <c r="AG241" i="33" s="1"/>
  <c r="P184" i="33"/>
  <c r="X184" i="33"/>
  <c r="X185" i="33" s="1"/>
  <c r="AF184" i="33"/>
  <c r="AF185" i="33" s="1"/>
  <c r="AN184" i="33"/>
  <c r="AN185" i="33" s="1"/>
  <c r="O304" i="33"/>
  <c r="O153" i="33"/>
  <c r="W197" i="33"/>
  <c r="W198" i="33" s="1"/>
  <c r="AE197" i="33"/>
  <c r="AE198" i="33" s="1"/>
  <c r="AM197" i="33"/>
  <c r="AM198" i="33" s="1"/>
  <c r="U197" i="33"/>
  <c r="U198" i="33" s="1"/>
  <c r="AC197" i="33"/>
  <c r="AC198" i="33" s="1"/>
  <c r="S205" i="33"/>
  <c r="S206" i="33" s="1"/>
  <c r="AA205" i="33"/>
  <c r="AA206" i="33" s="1"/>
  <c r="AI205" i="33"/>
  <c r="AI206" i="33" s="1"/>
  <c r="Q205" i="33"/>
  <c r="Q206" i="33" s="1"/>
  <c r="Y205" i="33"/>
  <c r="Y206" i="33" s="1"/>
  <c r="AG205" i="33"/>
  <c r="AG206" i="33" s="1"/>
  <c r="AJ241" i="33"/>
  <c r="AJ232" i="33" s="1"/>
  <c r="U95" i="33"/>
  <c r="U96" i="33" s="1"/>
  <c r="AC95" i="33"/>
  <c r="AC96" i="33" s="1"/>
  <c r="AK95" i="33"/>
  <c r="AK96" i="33" s="1"/>
  <c r="O109" i="33"/>
  <c r="O267" i="33"/>
  <c r="S167" i="33"/>
  <c r="S168" i="33" s="1"/>
  <c r="AA167" i="33"/>
  <c r="AA168" i="33" s="1"/>
  <c r="AI167" i="33"/>
  <c r="AI168" i="33" s="1"/>
  <c r="R197" i="33"/>
  <c r="R198" i="33" s="1"/>
  <c r="Z197" i="33"/>
  <c r="Z198" i="33" s="1"/>
  <c r="AH197" i="33"/>
  <c r="AH198" i="33" s="1"/>
  <c r="V205" i="33"/>
  <c r="V206" i="33" s="1"/>
  <c r="AD205" i="33"/>
  <c r="AD206" i="33" s="1"/>
  <c r="AL205" i="33"/>
  <c r="AL206" i="33" s="1"/>
  <c r="P280" i="33"/>
  <c r="O280" i="33" s="1"/>
  <c r="P257" i="33"/>
  <c r="O257" i="33" s="1"/>
  <c r="P305" i="33"/>
  <c r="O305" i="33" s="1"/>
  <c r="I272" i="33"/>
  <c r="J272" i="33" s="1"/>
  <c r="AI408" i="33"/>
  <c r="P371" i="33"/>
  <c r="O371" i="33" s="1"/>
  <c r="O370" i="33"/>
  <c r="O457" i="33"/>
  <c r="I350" i="33"/>
  <c r="J350" i="33" s="1"/>
  <c r="P350" i="33"/>
  <c r="O350" i="33" s="1"/>
  <c r="O456" i="33"/>
  <c r="P468" i="33"/>
  <c r="O479" i="33"/>
  <c r="P494" i="33"/>
  <c r="O494" i="33" s="1"/>
  <c r="P447" i="33"/>
  <c r="O447" i="33" s="1"/>
  <c r="AN232" i="33" l="1"/>
  <c r="AN233" i="33" s="1"/>
  <c r="V232" i="33"/>
  <c r="V233" i="33" s="1"/>
  <c r="AD400" i="33"/>
  <c r="AD401" i="33" s="1"/>
  <c r="R400" i="33"/>
  <c r="AG400" i="33"/>
  <c r="AG401" i="33" s="1"/>
  <c r="AC232" i="33"/>
  <c r="AC233" i="33" s="1"/>
  <c r="AC219" i="33" s="1"/>
  <c r="AC220" i="33" s="1"/>
  <c r="V400" i="33"/>
  <c r="V401" i="33" s="1"/>
  <c r="O322" i="33"/>
  <c r="O321" i="33"/>
  <c r="S400" i="33"/>
  <c r="S401" i="33" s="1"/>
  <c r="Y400" i="33"/>
  <c r="Y401" i="33" s="1"/>
  <c r="AL232" i="33"/>
  <c r="AL233" i="33" s="1"/>
  <c r="AJ400" i="33"/>
  <c r="AJ401" i="33" s="1"/>
  <c r="AJ394" i="33" s="1"/>
  <c r="AB400" i="33"/>
  <c r="AB401" i="33" s="1"/>
  <c r="AB394" i="33" s="1"/>
  <c r="AM232" i="33"/>
  <c r="AM233" i="33" s="1"/>
  <c r="U232" i="33"/>
  <c r="U233" i="33" s="1"/>
  <c r="Q400" i="33"/>
  <c r="Q401" i="33" s="1"/>
  <c r="P355" i="33"/>
  <c r="AC400" i="33"/>
  <c r="AC401" i="33" s="1"/>
  <c r="AH400" i="33"/>
  <c r="AH401" i="33" s="1"/>
  <c r="P366" i="33"/>
  <c r="O366" i="33" s="1"/>
  <c r="AM400" i="33"/>
  <c r="AM401" i="33" s="1"/>
  <c r="AM394" i="33" s="1"/>
  <c r="AK232" i="33"/>
  <c r="AK233" i="33" s="1"/>
  <c r="Z400" i="33"/>
  <c r="Z401" i="33" s="1"/>
  <c r="AA400" i="33"/>
  <c r="AA401" i="33" s="1"/>
  <c r="V219" i="33"/>
  <c r="V220" i="33" s="1"/>
  <c r="AD232" i="33"/>
  <c r="AF400" i="33"/>
  <c r="Z232" i="33"/>
  <c r="O338" i="33"/>
  <c r="O327" i="33"/>
  <c r="Z2" i="33"/>
  <c r="O452" i="33"/>
  <c r="AN400" i="33"/>
  <c r="AN401" i="33" s="1"/>
  <c r="AN394" i="33" s="1"/>
  <c r="AH232" i="33"/>
  <c r="AL2" i="33"/>
  <c r="O138" i="33"/>
  <c r="O419" i="33"/>
  <c r="S219" i="33"/>
  <c r="S220" i="33" s="1"/>
  <c r="O3" i="33"/>
  <c r="AK400" i="33"/>
  <c r="AK401" i="33" s="1"/>
  <c r="O333" i="33"/>
  <c r="AK2" i="33"/>
  <c r="O337" i="33"/>
  <c r="AC2" i="33"/>
  <c r="R232" i="33"/>
  <c r="U400" i="33"/>
  <c r="U401" i="33" s="1"/>
  <c r="O407" i="33"/>
  <c r="O468" i="33"/>
  <c r="AF2" i="33"/>
  <c r="O485" i="33"/>
  <c r="V2" i="33"/>
  <c r="O4" i="33"/>
  <c r="P400" i="33"/>
  <c r="P401" i="33" s="1"/>
  <c r="AF232" i="33"/>
  <c r="AF233" i="33" s="1"/>
  <c r="O272" i="33"/>
  <c r="O77" i="33"/>
  <c r="R401" i="33"/>
  <c r="R394" i="33" s="1"/>
  <c r="P232" i="33"/>
  <c r="P233" i="33" s="1"/>
  <c r="O82" i="33"/>
  <c r="P78" i="33"/>
  <c r="O78" i="33" s="1"/>
  <c r="AD2" i="33"/>
  <c r="AB2" i="33"/>
  <c r="O81" i="33"/>
  <c r="X408" i="33"/>
  <c r="X400" i="33" s="1"/>
  <c r="O411" i="33"/>
  <c r="O418" i="33"/>
  <c r="O139" i="33"/>
  <c r="AH2" i="33"/>
  <c r="AE241" i="33"/>
  <c r="AE232" i="33" s="1"/>
  <c r="U2" i="33"/>
  <c r="AM2" i="33"/>
  <c r="W232" i="33"/>
  <c r="O451" i="33"/>
  <c r="S486" i="33"/>
  <c r="O486" i="33" s="1"/>
  <c r="O326" i="33"/>
  <c r="O332" i="33"/>
  <c r="W408" i="33"/>
  <c r="O314" i="33"/>
  <c r="O240" i="33"/>
  <c r="AG2" i="33"/>
  <c r="R2" i="33"/>
  <c r="AI400" i="33"/>
  <c r="AI401" i="33" s="1"/>
  <c r="O315" i="33"/>
  <c r="Y2" i="33"/>
  <c r="AI2" i="33"/>
  <c r="X241" i="33"/>
  <c r="O271" i="33"/>
  <c r="AJ2" i="33"/>
  <c r="Y232" i="33"/>
  <c r="AN2" i="33"/>
  <c r="AA2" i="33"/>
  <c r="O467" i="33"/>
  <c r="T233" i="33"/>
  <c r="T219" i="33" s="1"/>
  <c r="T220" i="33" s="1"/>
  <c r="AI233" i="33"/>
  <c r="AI219" i="33" s="1"/>
  <c r="AI220" i="33" s="1"/>
  <c r="AA233" i="33"/>
  <c r="AA219" i="33" s="1"/>
  <c r="AA220" i="33" s="1"/>
  <c r="O198" i="33"/>
  <c r="O355" i="33"/>
  <c r="T400" i="33"/>
  <c r="AL400" i="33"/>
  <c r="O197" i="33"/>
  <c r="R63" i="33"/>
  <c r="O63" i="33" s="1"/>
  <c r="O62" i="33"/>
  <c r="O168" i="33"/>
  <c r="O17" i="33"/>
  <c r="AJ233" i="33"/>
  <c r="AJ219" i="33" s="1"/>
  <c r="AJ220" i="33" s="1"/>
  <c r="AG232" i="33"/>
  <c r="Q241" i="33"/>
  <c r="Q2" i="33" s="1"/>
  <c r="O167" i="33"/>
  <c r="O184" i="33"/>
  <c r="P185" i="33"/>
  <c r="O185" i="33" s="1"/>
  <c r="AF401" i="33"/>
  <c r="AF394" i="33" s="1"/>
  <c r="O95" i="33"/>
  <c r="O412" i="33"/>
  <c r="AB233" i="33"/>
  <c r="AB219" i="33" s="1"/>
  <c r="AB220" i="33" s="1"/>
  <c r="O18" i="33"/>
  <c r="O96" i="33"/>
  <c r="T2" i="33"/>
  <c r="AE401" i="33"/>
  <c r="AE394" i="33" s="1"/>
  <c r="O32" i="33"/>
  <c r="V394" i="33"/>
  <c r="O205" i="33"/>
  <c r="P206" i="33"/>
  <c r="O206" i="33" s="1"/>
  <c r="AN219" i="33"/>
  <c r="AN220" i="33" s="1"/>
  <c r="O33" i="33"/>
  <c r="AD394" i="33" l="1"/>
  <c r="AD395" i="33" s="1"/>
  <c r="AL219" i="33"/>
  <c r="AL220" i="33" s="1"/>
  <c r="AG394" i="33"/>
  <c r="AG395" i="33" s="1"/>
  <c r="AK394" i="33"/>
  <c r="AK389" i="33" s="1"/>
  <c r="AK390" i="33" s="1"/>
  <c r="S394" i="33"/>
  <c r="S395" i="33" s="1"/>
  <c r="Y394" i="33"/>
  <c r="Y395" i="33" s="1"/>
  <c r="AC394" i="33"/>
  <c r="AC395" i="33" s="1"/>
  <c r="Z394" i="33"/>
  <c r="Z395" i="33" s="1"/>
  <c r="AM219" i="33"/>
  <c r="AM220" i="33" s="1"/>
  <c r="AA394" i="33"/>
  <c r="Q394" i="33"/>
  <c r="Q395" i="33" s="1"/>
  <c r="U219" i="33"/>
  <c r="U220" i="33" s="1"/>
  <c r="AH394" i="33"/>
  <c r="AF219" i="33"/>
  <c r="AF220" i="33" s="1"/>
  <c r="X2" i="33"/>
  <c r="O408" i="33"/>
  <c r="AD233" i="33"/>
  <c r="AD219" i="33" s="1"/>
  <c r="AD220" i="33" s="1"/>
  <c r="AK219" i="33"/>
  <c r="AK220" i="33" s="1"/>
  <c r="W400" i="33"/>
  <c r="W401" i="33" s="1"/>
  <c r="AH233" i="33"/>
  <c r="AH219" i="33" s="1"/>
  <c r="AH220" i="33" s="1"/>
  <c r="AG389" i="33"/>
  <c r="AG390" i="33" s="1"/>
  <c r="AD389" i="33"/>
  <c r="AD390" i="33" s="1"/>
  <c r="W2" i="33"/>
  <c r="Z233" i="33"/>
  <c r="Z219" i="33" s="1"/>
  <c r="Z220" i="33" s="1"/>
  <c r="R395" i="33"/>
  <c r="R389" i="33"/>
  <c r="R390" i="33" s="1"/>
  <c r="S2" i="33"/>
  <c r="AE2" i="33"/>
  <c r="P2" i="33"/>
  <c r="O2" i="33" s="1"/>
  <c r="R233" i="33"/>
  <c r="R219" i="33" s="1"/>
  <c r="R220" i="33" s="1"/>
  <c r="U394" i="33"/>
  <c r="W233" i="33"/>
  <c r="W219" i="33" s="1"/>
  <c r="W220" i="33" s="1"/>
  <c r="X401" i="33"/>
  <c r="X394" i="33" s="1"/>
  <c r="AI394" i="33"/>
  <c r="AI395" i="33" s="1"/>
  <c r="X232" i="33"/>
  <c r="AE233" i="33"/>
  <c r="AE219" i="33" s="1"/>
  <c r="AE220" i="33" s="1"/>
  <c r="AK395" i="33"/>
  <c r="Y233" i="33"/>
  <c r="Y219" i="33" s="1"/>
  <c r="Y220" i="33" s="1"/>
  <c r="AE395" i="33"/>
  <c r="AE389" i="33"/>
  <c r="AE390" i="33" s="1"/>
  <c r="AJ395" i="33"/>
  <c r="AJ389" i="33"/>
  <c r="AJ390" i="33" s="1"/>
  <c r="AF389" i="33"/>
  <c r="AF390" i="33" s="1"/>
  <c r="AF395" i="33"/>
  <c r="T401" i="33"/>
  <c r="T394" i="33" s="1"/>
  <c r="P219" i="33"/>
  <c r="Q232" i="33"/>
  <c r="AG233" i="33"/>
  <c r="AG219" i="33" s="1"/>
  <c r="AG220" i="33" s="1"/>
  <c r="AB395" i="33"/>
  <c r="AB389" i="33"/>
  <c r="AB390" i="33" s="1"/>
  <c r="V395" i="33"/>
  <c r="V389" i="33"/>
  <c r="V390" i="33" s="1"/>
  <c r="AM395" i="33"/>
  <c r="AM389" i="33"/>
  <c r="AM390" i="33" s="1"/>
  <c r="AN389" i="33"/>
  <c r="AN390" i="33" s="1"/>
  <c r="AN395" i="33"/>
  <c r="O241" i="33"/>
  <c r="AA389" i="33"/>
  <c r="AA390" i="33" s="1"/>
  <c r="AA395" i="33"/>
  <c r="P394" i="33"/>
  <c r="AL401" i="33"/>
  <c r="AL394" i="33" s="1"/>
  <c r="Y389" i="33" l="1"/>
  <c r="Y390" i="33" s="1"/>
  <c r="S389" i="33"/>
  <c r="S390" i="33" s="1"/>
  <c r="AC389" i="33"/>
  <c r="AC390" i="33" s="1"/>
  <c r="Z389" i="33"/>
  <c r="Z390" i="33" s="1"/>
  <c r="Q389" i="33"/>
  <c r="Q390" i="33" s="1"/>
  <c r="O400" i="33"/>
  <c r="AH395" i="33"/>
  <c r="AH389" i="33"/>
  <c r="AH390" i="33" s="1"/>
  <c r="W394" i="33"/>
  <c r="W395" i="33" s="1"/>
  <c r="O401" i="33"/>
  <c r="U389" i="33"/>
  <c r="U390" i="33" s="1"/>
  <c r="U395" i="33"/>
  <c r="X395" i="33"/>
  <c r="X389" i="33"/>
  <c r="X390" i="33" s="1"/>
  <c r="X233" i="33"/>
  <c r="X219" i="33" s="1"/>
  <c r="X220" i="33" s="1"/>
  <c r="AI389" i="33"/>
  <c r="AI390" i="33" s="1"/>
  <c r="AL395" i="33"/>
  <c r="AL389" i="33"/>
  <c r="AL390" i="33" s="1"/>
  <c r="T395" i="33"/>
  <c r="T389" i="33"/>
  <c r="T390" i="33" s="1"/>
  <c r="Q233" i="33"/>
  <c r="O232" i="33"/>
  <c r="P395" i="33"/>
  <c r="O395" i="33" s="1"/>
  <c r="P389" i="33"/>
  <c r="O394" i="33"/>
  <c r="P220" i="33"/>
  <c r="W389" i="33" l="1"/>
  <c r="W390" i="33" s="1"/>
  <c r="O233" i="33"/>
  <c r="Q219" i="33"/>
  <c r="O389" i="33"/>
  <c r="P390" i="33"/>
  <c r="O390" i="33" s="1"/>
  <c r="Q220" i="33" l="1"/>
  <c r="O220" i="33" s="1"/>
  <c r="O219" i="33"/>
  <c r="B89" i="26" l="1"/>
  <c r="A86" i="26"/>
  <c r="A93" i="25"/>
  <c r="A116" i="25"/>
  <c r="A115" i="25" l="1"/>
  <c r="C114" i="28" l="1"/>
  <c r="B114" i="28"/>
  <c r="A110" i="28"/>
  <c r="A109" i="28"/>
  <c r="A108" i="28"/>
  <c r="C106" i="28"/>
  <c r="B106" i="28"/>
  <c r="C102" i="28"/>
  <c r="B102" i="28"/>
  <c r="A99" i="28"/>
  <c r="A98" i="28"/>
  <c r="C96" i="28"/>
  <c r="B96" i="28"/>
  <c r="C92" i="28"/>
  <c r="B92" i="28"/>
  <c r="A90" i="28"/>
  <c r="A89" i="28"/>
  <c r="C87" i="28"/>
  <c r="A79" i="28"/>
  <c r="A78" i="28"/>
  <c r="A67" i="28"/>
  <c r="I65" i="28"/>
  <c r="H65" i="28"/>
  <c r="G65" i="28"/>
  <c r="F65" i="28"/>
  <c r="C58" i="28"/>
  <c r="B58" i="28"/>
  <c r="C49" i="28"/>
  <c r="B49" i="28"/>
  <c r="C45" i="28"/>
  <c r="C39" i="28"/>
  <c r="B39" i="28"/>
  <c r="C35" i="28"/>
  <c r="B35" i="28"/>
  <c r="C28" i="28"/>
  <c r="C112" i="26"/>
  <c r="A109" i="26"/>
  <c r="A108" i="26"/>
  <c r="A107" i="26"/>
  <c r="A106" i="26"/>
  <c r="A105" i="26"/>
  <c r="A104" i="26"/>
  <c r="C102" i="26"/>
  <c r="B102" i="26"/>
  <c r="B98" i="26"/>
  <c r="C93" i="26"/>
  <c r="B93" i="26"/>
  <c r="C89" i="26"/>
  <c r="A87" i="26"/>
  <c r="C84" i="26"/>
  <c r="B84" i="26"/>
  <c r="A78" i="26"/>
  <c r="A77" i="26"/>
  <c r="A76" i="26"/>
  <c r="A75" i="26"/>
  <c r="A74" i="26"/>
  <c r="A73" i="26"/>
  <c r="A72" i="26"/>
  <c r="A71" i="26"/>
  <c r="A70" i="26"/>
  <c r="A69" i="26"/>
  <c r="A68" i="26"/>
  <c r="A67" i="26"/>
  <c r="A66" i="26"/>
  <c r="A65" i="26"/>
  <c r="G64" i="26"/>
  <c r="I63" i="26"/>
  <c r="H63" i="26"/>
  <c r="G63" i="26"/>
  <c r="F63" i="26"/>
  <c r="C56" i="26"/>
  <c r="C46" i="26"/>
  <c r="B46" i="26"/>
  <c r="B42" i="26"/>
  <c r="C37" i="26"/>
  <c r="B37" i="26"/>
  <c r="C33" i="26"/>
  <c r="C27" i="26"/>
  <c r="B27" i="26"/>
  <c r="A117" i="25"/>
  <c r="A114" i="25"/>
  <c r="A113" i="25"/>
  <c r="C111" i="25"/>
  <c r="B111" i="25"/>
  <c r="C107" i="25"/>
  <c r="B107" i="25"/>
  <c r="A105" i="25"/>
  <c r="A104" i="25"/>
  <c r="C102" i="25"/>
  <c r="B102" i="25"/>
  <c r="B96" i="25"/>
  <c r="A94" i="25"/>
  <c r="A92" i="25"/>
  <c r="C90" i="25"/>
  <c r="B90" i="25"/>
  <c r="A88" i="25"/>
  <c r="A87" i="25"/>
  <c r="A86" i="25"/>
  <c r="A85" i="25"/>
  <c r="A84" i="25"/>
  <c r="A83" i="25"/>
  <c r="A82" i="25"/>
  <c r="A81" i="25"/>
  <c r="A80" i="25"/>
  <c r="A79" i="25"/>
  <c r="A78" i="25"/>
  <c r="A77" i="25"/>
  <c r="A76" i="25"/>
  <c r="A75" i="25"/>
  <c r="A74" i="25"/>
  <c r="A73" i="25"/>
  <c r="A72" i="25"/>
  <c r="A71" i="25"/>
  <c r="A70" i="25"/>
  <c r="A69" i="25"/>
  <c r="G68" i="25"/>
  <c r="I67" i="25"/>
  <c r="H67" i="25"/>
  <c r="G67" i="25"/>
  <c r="F67" i="25"/>
  <c r="C60" i="25"/>
  <c r="C51" i="25"/>
  <c r="B51" i="25"/>
  <c r="C47" i="25"/>
  <c r="B47" i="25"/>
  <c r="C42" i="25"/>
  <c r="B42" i="25"/>
  <c r="C36" i="25"/>
  <c r="C29" i="25"/>
  <c r="C92" i="24"/>
  <c r="B92" i="24"/>
  <c r="C88" i="24"/>
  <c r="B88" i="24"/>
  <c r="A87" i="24"/>
  <c r="A86" i="24"/>
  <c r="B84" i="24"/>
  <c r="D84" i="24" s="1"/>
  <c r="C80" i="24"/>
  <c r="B80" i="24"/>
  <c r="D80" i="24" s="1"/>
  <c r="C76" i="24"/>
  <c r="B76" i="24"/>
  <c r="C72" i="24"/>
  <c r="B72" i="24"/>
  <c r="J54" i="24" s="1"/>
  <c r="A68" i="24"/>
  <c r="A67" i="24"/>
  <c r="A66" i="24"/>
  <c r="A65" i="24"/>
  <c r="A64" i="24"/>
  <c r="A63" i="24"/>
  <c r="A62" i="24"/>
  <c r="A61" i="24"/>
  <c r="A60" i="24"/>
  <c r="A59" i="24"/>
  <c r="A58" i="24"/>
  <c r="A57" i="24"/>
  <c r="A56" i="24"/>
  <c r="A55" i="24"/>
  <c r="J53" i="24"/>
  <c r="I53" i="24"/>
  <c r="H53" i="24"/>
  <c r="G53" i="24"/>
  <c r="F53" i="24"/>
  <c r="C46" i="24"/>
  <c r="B46" i="24"/>
  <c r="C42" i="24"/>
  <c r="B42" i="24"/>
  <c r="B38" i="24"/>
  <c r="D38" i="24" s="1"/>
  <c r="C34" i="24"/>
  <c r="B34" i="24"/>
  <c r="D34" i="24" s="1"/>
  <c r="C30" i="24"/>
  <c r="B30" i="24"/>
  <c r="D30" i="24" s="1"/>
  <c r="B26" i="24"/>
  <c r="D26" i="24" s="1"/>
  <c r="D87" i="28" l="1"/>
  <c r="D114" i="28"/>
  <c r="D96" i="28"/>
  <c r="D39" i="28"/>
  <c r="D49" i="28"/>
  <c r="D92" i="28"/>
  <c r="I64" i="26"/>
  <c r="D56" i="26"/>
  <c r="D98" i="26"/>
  <c r="D42" i="26"/>
  <c r="D102" i="26"/>
  <c r="D27" i="26"/>
  <c r="D93" i="26"/>
  <c r="D29" i="25"/>
  <c r="I7" i="25"/>
  <c r="D51" i="25"/>
  <c r="D76" i="24"/>
  <c r="D88" i="24"/>
  <c r="D92" i="24"/>
  <c r="D42" i="24"/>
  <c r="F8" i="24" s="1"/>
  <c r="D46" i="24"/>
  <c r="D47" i="24" s="1"/>
  <c r="G9" i="24" s="1"/>
  <c r="D89" i="26"/>
  <c r="D112" i="26"/>
  <c r="D107" i="25"/>
  <c r="D122" i="25"/>
  <c r="D36" i="25"/>
  <c r="D60" i="25"/>
  <c r="D96" i="25"/>
  <c r="H7" i="26"/>
  <c r="I7" i="26"/>
  <c r="D46" i="26"/>
  <c r="D45" i="28"/>
  <c r="D102" i="28"/>
  <c r="D47" i="25"/>
  <c r="D42" i="25"/>
  <c r="D111" i="25"/>
  <c r="I68" i="25"/>
  <c r="D102" i="25"/>
  <c r="D106" i="28"/>
  <c r="D58" i="28"/>
  <c r="I7" i="28"/>
  <c r="D35" i="28"/>
  <c r="D90" i="25"/>
  <c r="I66" i="28"/>
  <c r="D28" i="28"/>
  <c r="D37" i="26"/>
  <c r="D84" i="26"/>
  <c r="H8" i="24"/>
  <c r="I8" i="24"/>
  <c r="J8" i="24"/>
  <c r="D72" i="24"/>
  <c r="H66" i="28" l="1"/>
  <c r="D57" i="26"/>
  <c r="H8" i="26" s="1"/>
  <c r="F7" i="25"/>
  <c r="H7" i="25"/>
  <c r="I9" i="24"/>
  <c r="J9" i="24"/>
  <c r="D61" i="25"/>
  <c r="G8" i="25" s="1"/>
  <c r="D115" i="28"/>
  <c r="F66" i="28"/>
  <c r="D123" i="25"/>
  <c r="I69" i="25" s="1"/>
  <c r="C33" i="27" s="1"/>
  <c r="H68" i="25"/>
  <c r="F68" i="25"/>
  <c r="D59" i="28"/>
  <c r="H7" i="28"/>
  <c r="I8" i="26"/>
  <c r="D113" i="26"/>
  <c r="H64" i="26"/>
  <c r="F64" i="26"/>
  <c r="F7" i="26"/>
  <c r="H9" i="24"/>
  <c r="D93" i="24"/>
  <c r="I55" i="24" s="1"/>
  <c r="C15" i="27" s="1"/>
  <c r="H54" i="24"/>
  <c r="F54" i="24"/>
  <c r="F9" i="24"/>
  <c r="G67" i="28" l="1"/>
  <c r="E27" i="27" s="1"/>
  <c r="F8" i="26"/>
  <c r="G8" i="26"/>
  <c r="F67" i="28"/>
  <c r="E24" i="27" s="1"/>
  <c r="I67" i="28"/>
  <c r="E33" i="27" s="1"/>
  <c r="H67" i="28"/>
  <c r="E30" i="27" s="1"/>
  <c r="H8" i="25"/>
  <c r="I8" i="25"/>
  <c r="F8" i="25"/>
  <c r="F55" i="24"/>
  <c r="C6" i="27" s="1"/>
  <c r="H69" i="25"/>
  <c r="C30" i="27" s="1"/>
  <c r="G69" i="25"/>
  <c r="C27" i="27" s="1"/>
  <c r="F69" i="25"/>
  <c r="C24" i="27" s="1"/>
  <c r="G8" i="28"/>
  <c r="I8" i="28"/>
  <c r="H8" i="28"/>
  <c r="F8" i="28"/>
  <c r="G65" i="26"/>
  <c r="D27" i="27" s="1"/>
  <c r="I65" i="26"/>
  <c r="D33" i="27" s="1"/>
  <c r="F65" i="26"/>
  <c r="D24" i="27" s="1"/>
  <c r="H65" i="26"/>
  <c r="D30" i="27" s="1"/>
  <c r="G55" i="24"/>
  <c r="C9" i="27" s="1"/>
  <c r="J55" i="24"/>
  <c r="C18" i="27" s="1"/>
  <c r="H55" i="24"/>
  <c r="C12" i="27" s="1"/>
  <c r="C17" i="27" l="1"/>
  <c r="C14" i="27"/>
  <c r="C11" i="27"/>
  <c r="C8" i="27"/>
  <c r="C5" i="27"/>
  <c r="D26" i="27" l="1"/>
  <c r="C26" i="27" l="1"/>
  <c r="D32" i="27"/>
  <c r="D29" i="27"/>
  <c r="E32" i="27"/>
  <c r="E26" i="27"/>
  <c r="D23" i="27"/>
  <c r="C29" i="27"/>
  <c r="C23" i="27"/>
  <c r="C32" i="27" l="1"/>
  <c r="E23" i="27"/>
  <c r="E29" i="27"/>
  <c r="B159" i="23" l="1"/>
  <c r="B158" i="23"/>
  <c r="B157" i="23"/>
  <c r="B156" i="23"/>
  <c r="B155" i="23"/>
  <c r="B154" i="23"/>
  <c r="B153" i="23"/>
  <c r="B152" i="23"/>
  <c r="B151" i="23"/>
  <c r="B150" i="23"/>
  <c r="B149" i="23"/>
  <c r="B148" i="23"/>
  <c r="B147" i="23"/>
  <c r="B146" i="23"/>
  <c r="B144" i="23"/>
</calcChain>
</file>

<file path=xl/sharedStrings.xml><?xml version="1.0" encoding="utf-8"?>
<sst xmlns="http://schemas.openxmlformats.org/spreadsheetml/2006/main" count="4370" uniqueCount="710">
  <si>
    <t>Total Horas Lectivas (Semestral)</t>
  </si>
  <si>
    <t>Total Horas Lectivas (Anual)</t>
  </si>
  <si>
    <t>Nome</t>
  </si>
  <si>
    <t>Curso</t>
  </si>
  <si>
    <t>Unidades Curriculares</t>
  </si>
  <si>
    <t>Total
Horas</t>
  </si>
  <si>
    <t>Contrato</t>
  </si>
  <si>
    <t>Fim</t>
  </si>
  <si>
    <t>Inicio</t>
  </si>
  <si>
    <t>Ano / Sem</t>
  </si>
  <si>
    <t>E</t>
  </si>
  <si>
    <t>Iniciais</t>
  </si>
  <si>
    <t>LSOL</t>
  </si>
  <si>
    <t>LEI</t>
  </si>
  <si>
    <t>LSIRC</t>
  </si>
  <si>
    <t>LCE</t>
  </si>
  <si>
    <t>MSOL</t>
  </si>
  <si>
    <t>MGIQAS</t>
  </si>
  <si>
    <t>MEI</t>
  </si>
  <si>
    <t>MGIE</t>
  </si>
  <si>
    <t>ETI</t>
  </si>
  <si>
    <t>RED</t>
  </si>
  <si>
    <t>ORI</t>
  </si>
  <si>
    <t>Docente</t>
  </si>
  <si>
    <t>LSIG</t>
  </si>
  <si>
    <t>LTM</t>
  </si>
  <si>
    <t>MGP</t>
  </si>
  <si>
    <t>MGO3S</t>
  </si>
  <si>
    <t>PGSCIE</t>
  </si>
  <si>
    <t>LSTA</t>
  </si>
  <si>
    <t>MADE</t>
  </si>
  <si>
    <t>CTeSP_DWDM</t>
  </si>
  <si>
    <t>CTeSP_RSI</t>
  </si>
  <si>
    <t>CTeSP_IG</t>
  </si>
  <si>
    <t>CTeSP_GQAS</t>
  </si>
  <si>
    <t>CTeSP_GNPME</t>
  </si>
  <si>
    <t>Renovação</t>
  </si>
  <si>
    <t>Sit.</t>
  </si>
  <si>
    <r>
      <rPr>
        <b/>
        <i/>
        <sz val="10"/>
        <rFont val="Arial"/>
        <family val="2"/>
      </rPr>
      <t>Sit:</t>
    </r>
    <r>
      <rPr>
        <i/>
        <sz val="10"/>
        <rFont val="Arial"/>
        <family val="2"/>
      </rPr>
      <t xml:space="preserve"> D (Doutor); E (Especialista); O (Outro)</t>
    </r>
  </si>
  <si>
    <t>Nome</t>
    <phoneticPr fontId="1" type="noConversion"/>
  </si>
  <si>
    <t>CTeSP_SJ</t>
  </si>
  <si>
    <t>Horas
ETI (anual)</t>
  </si>
  <si>
    <t>Regime</t>
  </si>
  <si>
    <r>
      <rPr>
        <b/>
        <i/>
        <sz val="10"/>
        <rFont val="Arial"/>
        <family val="2"/>
      </rPr>
      <t xml:space="preserve">Regime: </t>
    </r>
    <r>
      <rPr>
        <i/>
        <sz val="10"/>
        <rFont val="Arial"/>
        <family val="2"/>
      </rPr>
      <t>E (Exclusividade); I (Tempo Integral); P ( Tempo Parcial)</t>
    </r>
  </si>
  <si>
    <t>CTeSP_GVM</t>
  </si>
  <si>
    <t>Linguagens de Programação</t>
  </si>
  <si>
    <t>Bases de Dados</t>
  </si>
  <si>
    <t>Estágio</t>
  </si>
  <si>
    <t>Estágio Final</t>
  </si>
  <si>
    <t>Gestão de Projetos de Sistemas de Informação</t>
  </si>
  <si>
    <t>Projeto Integrado</t>
  </si>
  <si>
    <t>Sistemas de Informação de Gestão</t>
  </si>
  <si>
    <t>Conceção de Interfaces Gráficos</t>
  </si>
  <si>
    <t>Segurança Em Aplicações Web</t>
  </si>
  <si>
    <t>D</t>
  </si>
  <si>
    <t>2/1</t>
  </si>
  <si>
    <t>1/1</t>
  </si>
  <si>
    <t xml:space="preserve"> </t>
  </si>
  <si>
    <t>1/2</t>
  </si>
  <si>
    <t>2/2</t>
  </si>
  <si>
    <t>2/-</t>
  </si>
  <si>
    <t>O</t>
  </si>
  <si>
    <t>3/1</t>
  </si>
  <si>
    <t>3/2</t>
  </si>
  <si>
    <t>P</t>
  </si>
  <si>
    <t>Gestão de Projectos Informáticos TP1</t>
  </si>
  <si>
    <t>Gestão de Projectos Informáticos TP2</t>
  </si>
  <si>
    <t>AAP</t>
  </si>
  <si>
    <t>António Alberto Pinto</t>
  </si>
  <si>
    <t>Análise Forense Digital T</t>
  </si>
  <si>
    <t>Análise Forense Digital PL</t>
  </si>
  <si>
    <t>Sistemas Operativos T</t>
  </si>
  <si>
    <t>LEI/LSIRC</t>
  </si>
  <si>
    <t>Sistemas Operativos PL1</t>
  </si>
  <si>
    <t>Gestão da Identidade Digital PL</t>
  </si>
  <si>
    <t>Seminário de Projeto</t>
  </si>
  <si>
    <t>CTeSP_CRSI</t>
  </si>
  <si>
    <t>Redes de Computadores T</t>
  </si>
  <si>
    <t>Redes de Computadores PL1</t>
  </si>
  <si>
    <t>Redes de Computadores PL2</t>
  </si>
  <si>
    <t>Redes de Computadores PL3</t>
  </si>
  <si>
    <t>Dados e Privacidade PL</t>
  </si>
  <si>
    <t>(MEI)</t>
  </si>
  <si>
    <t>Estudos Preparatórios e Elaboração da Dissertação/Projecto/Estágio</t>
  </si>
  <si>
    <t>AMS</t>
  </si>
  <si>
    <t>Altino Manuel Sampaio</t>
  </si>
  <si>
    <t>Sistemas Críticos TP</t>
  </si>
  <si>
    <t>Sistemas Críticos PL</t>
  </si>
  <si>
    <t>Sistemas Operativos PL2</t>
  </si>
  <si>
    <t>Sistemas Operativos PL3</t>
  </si>
  <si>
    <t>Testes de Penetração e Hacking Ético PL</t>
  </si>
  <si>
    <t>Segurança Informática PL</t>
  </si>
  <si>
    <t>CDS</t>
  </si>
  <si>
    <t>Cristóvão Dinis Sousa</t>
  </si>
  <si>
    <t>Métodos e Técnicas de Suporte ao Desenvolvimento de Software PL</t>
  </si>
  <si>
    <t>Arquitetura de Sistemas de Informação TP</t>
  </si>
  <si>
    <t>iIndustria PL</t>
  </si>
  <si>
    <t>CSP</t>
  </si>
  <si>
    <t>Carla Sofia Pereira</t>
  </si>
  <si>
    <t>(MGP)</t>
  </si>
  <si>
    <t>Laboratório de Programação TP1</t>
  </si>
  <si>
    <t>Laboratório de Programação PL1</t>
  </si>
  <si>
    <t>Estruturas de Dados PL2</t>
  </si>
  <si>
    <t>Laboratório de Desenvolvimento de Software PL2</t>
  </si>
  <si>
    <t>Inteligência Artificial T</t>
  </si>
  <si>
    <t>Tecnologias Escaláveis para Análise de Dados PL</t>
  </si>
  <si>
    <t>DRG</t>
  </si>
  <si>
    <t>Dorabela Regina Gamboa</t>
  </si>
  <si>
    <t>Estudos Preparatórios e Elaboração da Dissertação/Projecto/Estágio TP</t>
  </si>
  <si>
    <t>JPM</t>
  </si>
  <si>
    <t>João Paulo Magalhães</t>
  </si>
  <si>
    <t>Administração de Sistemas Informáticos TP1</t>
  </si>
  <si>
    <t>Administração de Sistemas Informáticos PL1</t>
  </si>
  <si>
    <t>Administração de Sistemas Informáticos TP2</t>
  </si>
  <si>
    <t>Administração de Sistemas Informáticos PL2</t>
  </si>
  <si>
    <t>Administração de Sistemas Informáticos TP3</t>
  </si>
  <si>
    <t>Administração de Sistemas Informáticos PL3</t>
  </si>
  <si>
    <t>Programação Segura T</t>
  </si>
  <si>
    <t>Programação Segura PL</t>
  </si>
  <si>
    <t>Ciberinteligência PL</t>
  </si>
  <si>
    <t>LCL</t>
  </si>
  <si>
    <t>Luis Costa Lima</t>
  </si>
  <si>
    <t>RCS</t>
  </si>
  <si>
    <t>Rui Cândido Soares</t>
  </si>
  <si>
    <t>Introdução aos Sistemas Computacionais PL1</t>
  </si>
  <si>
    <t>Introdução aos Sistemas Computacionais PL2</t>
  </si>
  <si>
    <t>Introdução aos Sistemas Computacionais PL3</t>
  </si>
  <si>
    <t>Sistemas Digitais e Arquitectura de Computadores T</t>
  </si>
  <si>
    <t>Sistemas Digitais e Arquitectura de Computadores PL1</t>
  </si>
  <si>
    <t>Sistemas Digitais e Arquitectura de Computadores PL2</t>
  </si>
  <si>
    <t>Sistemas Digitais e Arquitectura de Computadores PL3</t>
  </si>
  <si>
    <t>RJS</t>
  </si>
  <si>
    <t>Ricardo Jorge Santos</t>
  </si>
  <si>
    <t>Estruturas de Dados TP1</t>
  </si>
  <si>
    <t>Estruturas de Dados TP2</t>
  </si>
  <si>
    <t>Laboratório de Desenvolvimento de Software PL1</t>
  </si>
  <si>
    <t>RFC</t>
  </si>
  <si>
    <t>Ricardo Fernandes Costa</t>
  </si>
  <si>
    <t>Testes de Penetração e Hacking Ético TP</t>
  </si>
  <si>
    <t>Computação Distribuída e em Nuvem T</t>
  </si>
  <si>
    <t>Computação Distribuída e em Nuvem PL</t>
  </si>
  <si>
    <t>Segurança Informática TP</t>
  </si>
  <si>
    <t>Segurança de Redes T</t>
  </si>
  <si>
    <t>Segurança de Redes PL</t>
  </si>
  <si>
    <t>VNS</t>
  </si>
  <si>
    <t>Vasco Nuno Santos</t>
  </si>
  <si>
    <t>Fundamentos da Programação TP1</t>
  </si>
  <si>
    <t>Fundamentos da Programação PL1</t>
  </si>
  <si>
    <t>Fundamentos da Programação TP2</t>
  </si>
  <si>
    <t>Fundamentos da Programação PL2</t>
  </si>
  <si>
    <t>Bases de Dados T</t>
  </si>
  <si>
    <t>Bases de Dados PL1</t>
  </si>
  <si>
    <t>Bases de Dados PL2</t>
  </si>
  <si>
    <t>Bases de Dados PL3</t>
  </si>
  <si>
    <t>Bases de Dados PL4</t>
  </si>
  <si>
    <t>AJF</t>
  </si>
  <si>
    <t>Alfredo José França</t>
  </si>
  <si>
    <t>Auditoria Informática PL</t>
  </si>
  <si>
    <t>BMO</t>
  </si>
  <si>
    <t>Bruno Moisés Oliveira</t>
  </si>
  <si>
    <t>Processamento Estruturado de Informação PL3</t>
  </si>
  <si>
    <t>Tópicos Avançados de Armazenamento de Dados PL</t>
  </si>
  <si>
    <t>Programação em Ambiente Web PL1</t>
  </si>
  <si>
    <t>Programação em Ambiente Web TP3</t>
  </si>
  <si>
    <t>Programação em Ambiente Web PL3</t>
  </si>
  <si>
    <t>CMP</t>
  </si>
  <si>
    <t>Carlos Manuel Pereira</t>
  </si>
  <si>
    <t>Fundamentos da Programação TP3</t>
  </si>
  <si>
    <t>Fundamentos da Programação PL3</t>
  </si>
  <si>
    <t>Análise Algorítmica e Optimização PL1</t>
  </si>
  <si>
    <t>Análise Algorítmica e Optimização PL2</t>
  </si>
  <si>
    <t>GJH</t>
  </si>
  <si>
    <t>Gonçalo Jorge Hermenegildo</t>
  </si>
  <si>
    <t>Criptografia Aplicada T</t>
  </si>
  <si>
    <t>Criptografia Aplicada TP</t>
  </si>
  <si>
    <t>Sistema de Gestão da Segurança da Informação T</t>
  </si>
  <si>
    <t>Paradigmas Emergentes para o Desenvolvimento Web e Mobile PL</t>
  </si>
  <si>
    <t>VFP</t>
  </si>
  <si>
    <t>Valter Figueiredo Pinho</t>
  </si>
  <si>
    <t>Sistemas de Informação Organizacionais T</t>
  </si>
  <si>
    <t>Sistemas de Informação Organizacionais S</t>
  </si>
  <si>
    <t>Vítor Ricardo Santos</t>
  </si>
  <si>
    <t>Processamento Estruturado de Informação PL2</t>
  </si>
  <si>
    <t>Paradigmas de Programação PL2</t>
  </si>
  <si>
    <t>Paradigmas de Programação PL3</t>
  </si>
  <si>
    <t>Manuel Fernando Rodrigues</t>
  </si>
  <si>
    <t>Laboratório de Programação TP2</t>
  </si>
  <si>
    <t>Laboratório de Programação PL2</t>
  </si>
  <si>
    <t>Processamento Estruturado de Informação PL1</t>
  </si>
  <si>
    <t>NFP</t>
  </si>
  <si>
    <t>Nelson Figueiredo Pinho</t>
  </si>
  <si>
    <t>Projeto de Desenvolvimento de Software TP</t>
  </si>
  <si>
    <t>NLF</t>
  </si>
  <si>
    <t>Nuno Leandro Figueiredo</t>
  </si>
  <si>
    <t>DMF</t>
  </si>
  <si>
    <t>Diamantino Fernandes</t>
  </si>
  <si>
    <t>RMBS</t>
  </si>
  <si>
    <t>Rui Bento Silva</t>
  </si>
  <si>
    <t>RCD</t>
  </si>
  <si>
    <t>Rui Luís Dias</t>
  </si>
  <si>
    <t>Pedro Jorge Santos</t>
  </si>
  <si>
    <t>Projeto de Desenvolvimento de Software PL</t>
  </si>
  <si>
    <t>Nuno Orlando Fernandes</t>
  </si>
  <si>
    <t>Engenharia de Software I PL1</t>
  </si>
  <si>
    <t>Engenharia de Software I PL2</t>
  </si>
  <si>
    <t>Engenharia de Software I PL3</t>
  </si>
  <si>
    <t>Laboratório de Programação TP3</t>
  </si>
  <si>
    <t>Laboratório de Programação PL3</t>
  </si>
  <si>
    <t>Programação em Ambiente Web PL2</t>
  </si>
  <si>
    <t>Luis Gonçalo Figueira</t>
  </si>
  <si>
    <t>Investigação Operacional TP</t>
  </si>
  <si>
    <t>Simulação e Opimização PL</t>
  </si>
  <si>
    <t>Laboratório de Programação TP4</t>
  </si>
  <si>
    <t>Laboratório de Programação PL4</t>
  </si>
  <si>
    <t>Sistemas de Informação PL1</t>
  </si>
  <si>
    <t>Sistemas de Informação PL2</t>
  </si>
  <si>
    <t>Almerindo José Oliveira</t>
  </si>
  <si>
    <t>Paradigmas de Programação PL4</t>
  </si>
  <si>
    <t>Computação Móvel e Ubíqua PL1</t>
  </si>
  <si>
    <t>Computação Móvel e Ubíqua PL2</t>
  </si>
  <si>
    <t>Paradigmas de Programação PL1</t>
  </si>
  <si>
    <t>Engenharia de Software II PL1</t>
  </si>
  <si>
    <r>
      <t>Estruturas de Dados PL</t>
    </r>
    <r>
      <rPr>
        <sz val="10"/>
        <color rgb="FF000000"/>
        <rFont val="Arial"/>
        <family val="2"/>
      </rPr>
      <t>1</t>
    </r>
  </si>
  <si>
    <t>Fundamentos da Programação TP4</t>
  </si>
  <si>
    <t>Fundamentos da Programação PL4</t>
  </si>
  <si>
    <t>Projeção e Planeamento de Redes TP</t>
  </si>
  <si>
    <t>Projeção e Planeamento de Redes PL</t>
  </si>
  <si>
    <t>Dados e Privacidade T</t>
  </si>
  <si>
    <t>Tópicos Avançados de Armazenamento de Dados T</t>
  </si>
  <si>
    <t>iIndustria T</t>
  </si>
  <si>
    <t>Tecnologias Escaláveis para Análise de Dados T</t>
  </si>
  <si>
    <t>Ciberinteligência T</t>
  </si>
  <si>
    <t>Métodos e Técnicas de Suporte ao Desenvolvimento de Software T</t>
  </si>
  <si>
    <t>Gestão da Identidade Digital T</t>
  </si>
  <si>
    <t>Paradigmas Emergentes para o Desenvolvimento Web e Mobile T</t>
  </si>
  <si>
    <t>Simulação e Opimização T</t>
  </si>
  <si>
    <t>Fábio André Silva</t>
  </si>
  <si>
    <t>Davide Rua Carneiro</t>
  </si>
  <si>
    <t>Noções de Gestão e Sistemas de Informação</t>
  </si>
  <si>
    <t>Jorge Gonçalo Fonseca</t>
  </si>
  <si>
    <t>Paulo António Morais</t>
  </si>
  <si>
    <t>Dissertação/Projeto Avançado</t>
  </si>
  <si>
    <t>Luis Carlos Mendes</t>
  </si>
  <si>
    <t>Redes de Computadores I PL</t>
  </si>
  <si>
    <t>Inteligência Artificial PL1</t>
  </si>
  <si>
    <t>Inteligência Artificial PL2</t>
  </si>
  <si>
    <t>Laboratório de Desenvolvimento de Software T</t>
  </si>
  <si>
    <t>Sistemas Distribuídos PL1</t>
  </si>
  <si>
    <t>Fundamentos da Programação TP5</t>
  </si>
  <si>
    <t>Fundamentos da Programação PL5</t>
  </si>
  <si>
    <t>Sistemas Distribuídos PL2</t>
  </si>
  <si>
    <t>Redes de Computadores II PL</t>
  </si>
  <si>
    <t>LGIL</t>
  </si>
  <si>
    <t>AJO</t>
  </si>
  <si>
    <t>JGMF</t>
  </si>
  <si>
    <t>NOF</t>
  </si>
  <si>
    <t>LCM</t>
  </si>
  <si>
    <t>PAM</t>
  </si>
  <si>
    <t>PJS</t>
  </si>
  <si>
    <t>Análise de Sistemas de Informação PL</t>
  </si>
  <si>
    <t>Análise de Sistemas de Informação TP</t>
  </si>
  <si>
    <t>Interação Homem-Computador T</t>
  </si>
  <si>
    <t>Interação Homem-Computador PL</t>
  </si>
  <si>
    <t>Rui Costa Barros</t>
  </si>
  <si>
    <t>RSCB</t>
  </si>
  <si>
    <t>José Pereira Silva</t>
  </si>
  <si>
    <t>Estruturas de Dados PL3</t>
  </si>
  <si>
    <t>Estágio (previstas)</t>
  </si>
  <si>
    <t>Engenharia de Software II PL4</t>
  </si>
  <si>
    <t>Paradigmas de Programação PL5</t>
  </si>
  <si>
    <t>Estágio (AMT) (previstas)</t>
  </si>
  <si>
    <t xml:space="preserve">FAS </t>
  </si>
  <si>
    <t>Estágio (LSD) (previstas)</t>
  </si>
  <si>
    <t>Redes de Computadores II TP</t>
  </si>
  <si>
    <t>Redes de Computadores I TP</t>
  </si>
  <si>
    <t>CTeSP_GI4.0</t>
  </si>
  <si>
    <t>Electrónica e Automação Indústrial</t>
  </si>
  <si>
    <t>Física Aplicada PL2</t>
  </si>
  <si>
    <t>Física Aplicada PL3</t>
  </si>
  <si>
    <t>Introdução à Gestão de Projetos T</t>
  </si>
  <si>
    <t>Introdução à Gestão de Projetos TP</t>
  </si>
  <si>
    <t>Júri de exame</t>
  </si>
  <si>
    <t>Código</t>
  </si>
  <si>
    <t>UC</t>
  </si>
  <si>
    <t xml:space="preserve">Ano </t>
  </si>
  <si>
    <t>Semestre</t>
  </si>
  <si>
    <t>UTC</t>
  </si>
  <si>
    <t>Regente</t>
  </si>
  <si>
    <t>Presidente</t>
  </si>
  <si>
    <t xml:space="preserve">1º vogal </t>
  </si>
  <si>
    <t>2º vogal</t>
  </si>
  <si>
    <t>2500 - LCE</t>
  </si>
  <si>
    <t>2º</t>
  </si>
  <si>
    <t>2ºS</t>
  </si>
  <si>
    <t>1º</t>
  </si>
  <si>
    <t>1ºS</t>
  </si>
  <si>
    <t>3º</t>
  </si>
  <si>
    <t>Nelson Jorge Duarte</t>
  </si>
  <si>
    <t>Sistemas de Informação Empresariais</t>
  </si>
  <si>
    <t>INF</t>
  </si>
  <si>
    <t>2501 - LEI</t>
  </si>
  <si>
    <t>Sistemas Operativos</t>
  </si>
  <si>
    <t>Redes de Computadores</t>
  </si>
  <si>
    <t>Engenharia de Software I</t>
  </si>
  <si>
    <t xml:space="preserve">1º </t>
  </si>
  <si>
    <t>Engenharia de Software II</t>
  </si>
  <si>
    <t>Processamento Estruturado de Informação</t>
  </si>
  <si>
    <t xml:space="preserve">Laboratório de Programação </t>
  </si>
  <si>
    <t>Inteligência Artificial</t>
  </si>
  <si>
    <t>Análise Algorítmica e Optimização</t>
  </si>
  <si>
    <t>Administração de Sistemas Informáticos</t>
  </si>
  <si>
    <t>Gestão de Projetos Informáticos</t>
  </si>
  <si>
    <t>Sistemas Distribuídos</t>
  </si>
  <si>
    <t>Paradigmas de Programação</t>
  </si>
  <si>
    <t>Estruturas de Dados</t>
  </si>
  <si>
    <t>David Rua Carneiro</t>
  </si>
  <si>
    <t>Programação Em Ambiente Web</t>
  </si>
  <si>
    <t>Computação Móvel e Ubíqua</t>
  </si>
  <si>
    <t>Laboratório de Desenvolvimento de Software</t>
  </si>
  <si>
    <t xml:space="preserve">Projeto Final </t>
  </si>
  <si>
    <t>Introdução aos Sistemas Computacionais</t>
  </si>
  <si>
    <t>Sistemas Digitais e Arquitetura de Computadores</t>
  </si>
  <si>
    <t>Sistemas de Informação Organizacionais</t>
  </si>
  <si>
    <t>Fundamentos de Programação</t>
  </si>
  <si>
    <t>Sistemas de Informação</t>
  </si>
  <si>
    <t>2504 - LSIRC</t>
  </si>
  <si>
    <t>Projeção e Planeamento de Redes</t>
  </si>
  <si>
    <t>Sistemas Criticos</t>
  </si>
  <si>
    <t xml:space="preserve">3º </t>
  </si>
  <si>
    <t>Redes de Computadores I</t>
  </si>
  <si>
    <t>Análise Forense Digital</t>
  </si>
  <si>
    <t>Redes de Computadores II</t>
  </si>
  <si>
    <t>Criptografia Aplicada</t>
  </si>
  <si>
    <t>Auditoria Informática</t>
  </si>
  <si>
    <t>Laboratório de Programação</t>
  </si>
  <si>
    <t>Projeto Final</t>
  </si>
  <si>
    <t>Programação Segura</t>
  </si>
  <si>
    <t xml:space="preserve">Sistemas de Gestão de Segurança da Informação </t>
  </si>
  <si>
    <t>Segurança Informática</t>
  </si>
  <si>
    <t>Segurança de Redes</t>
  </si>
  <si>
    <t>Testes de Penetração e Hacking Ético</t>
  </si>
  <si>
    <t>2506 - LSIG</t>
  </si>
  <si>
    <t>CE/INF</t>
  </si>
  <si>
    <t>Cristovão Dinis Sousa</t>
  </si>
  <si>
    <t>Estruturação e Organização de Informação</t>
  </si>
  <si>
    <t>Arquitetura de Sistemas de Informação</t>
  </si>
  <si>
    <t>Sistemas de Gestão de Bases de Dados</t>
  </si>
  <si>
    <t>Investigação Operacional</t>
  </si>
  <si>
    <t>Análise de Sistemas de Informação</t>
  </si>
  <si>
    <t>Projeto de Desenvolvimento de Software</t>
  </si>
  <si>
    <t>Interação Homem-Computador</t>
  </si>
  <si>
    <t>Sistemas de Informação Para a Gestão Empresarial</t>
  </si>
  <si>
    <t>2600 - LCE</t>
  </si>
  <si>
    <t>2804 - CTeSP - GNPME</t>
  </si>
  <si>
    <t>2805 - CTeSP - DWDM</t>
  </si>
  <si>
    <t>Análise e Arquitetura de Sistemas</t>
  </si>
  <si>
    <t>Rui Luis Dias</t>
  </si>
  <si>
    <t>Tecnologias Para a Web e Aplicações Móveis</t>
  </si>
  <si>
    <t>Ricardo Manuel Anacleto</t>
  </si>
  <si>
    <t>2809 - CTeSP - CRSI</t>
  </si>
  <si>
    <t>Ferramentas de Segurança Informática</t>
  </si>
  <si>
    <t xml:space="preserve">Base de Dados </t>
  </si>
  <si>
    <t>Introdução à Segurança e Legislação</t>
  </si>
  <si>
    <t>2900 - MEI</t>
  </si>
  <si>
    <t>Tópicos Avançados de Armazenamento de Dados</t>
  </si>
  <si>
    <t xml:space="preserve">Tecnologias Escaláveis para a Análise de Dados </t>
  </si>
  <si>
    <t>Estudos Preparatórios e Elaboração da Dissertação/projecto/estágio</t>
  </si>
  <si>
    <t>A</t>
  </si>
  <si>
    <t>Simulação e Otimização</t>
  </si>
  <si>
    <t>Métodos e Técnicas de Suporte ao Desenvolvimento de Software</t>
  </si>
  <si>
    <t>iIndústria</t>
  </si>
  <si>
    <t>Paradigmas Emergentes para o Desenvolvimento Web e Mobile</t>
  </si>
  <si>
    <t>Gestão da Identidade</t>
  </si>
  <si>
    <t>Ciberinteligência</t>
  </si>
  <si>
    <t>Computação Distribuída e em Nuvem</t>
  </si>
  <si>
    <t>Dados e Privacidade</t>
  </si>
  <si>
    <t>2905 - MGP</t>
  </si>
  <si>
    <t>Ferramentas Informáticas de Gestão de Projetos</t>
  </si>
  <si>
    <t>Nome Regente</t>
  </si>
  <si>
    <t>N.º de regências</t>
  </si>
  <si>
    <t>JCPS</t>
  </si>
  <si>
    <t>Ferramentas Informáticas de Gestão de Projetos PL</t>
  </si>
  <si>
    <t>LSIG/LGIL</t>
  </si>
  <si>
    <t>Introdução aos Sistemas Computacionais TP</t>
  </si>
  <si>
    <t>Computação Móvel e Ubíqua T</t>
  </si>
  <si>
    <t>Física Aplicada PL1</t>
  </si>
  <si>
    <t>Física Aplicada T</t>
  </si>
  <si>
    <t>Sistemas Distribuídos T</t>
  </si>
  <si>
    <t>Sistemas de Informação T</t>
  </si>
  <si>
    <t>Conceção de Interfaces Gráficos PL (LSD)</t>
  </si>
  <si>
    <t>Conceção de Interfaces Gráficos PL (FLG)</t>
  </si>
  <si>
    <t>Segurança Em Aplicações Web PL (FLG)</t>
  </si>
  <si>
    <t>Segurança Em Aplicações Web PL (LSD)</t>
  </si>
  <si>
    <t>João Ricardo Ramos</t>
  </si>
  <si>
    <t>Mariana Valério Carvalho</t>
  </si>
  <si>
    <t>Óscar António Oliviera</t>
  </si>
  <si>
    <t>OAO</t>
  </si>
  <si>
    <t>Hélio Pinto Sousa</t>
  </si>
  <si>
    <t>Ricardo Manuel Barbosa</t>
  </si>
  <si>
    <t>JRMR</t>
  </si>
  <si>
    <t>Sistema de Gestão da Segurança da Informação PL</t>
  </si>
  <si>
    <t>Auditoria Informática TP</t>
  </si>
  <si>
    <t>RMB</t>
  </si>
  <si>
    <t>Paulo Rocha Melo</t>
  </si>
  <si>
    <t>CTeSP - GVM</t>
  </si>
  <si>
    <t>Informática Aplicada à Atividade Comercial</t>
  </si>
  <si>
    <t>CTeSP - GI4.0</t>
  </si>
  <si>
    <t>Electrónica e Automação para a Indústria</t>
  </si>
  <si>
    <t>Gestão de Bases de Dados</t>
  </si>
  <si>
    <t>Robótica Industrial e IOT</t>
  </si>
  <si>
    <t>MRC</t>
  </si>
  <si>
    <t>Ana Filipa Duarte</t>
  </si>
  <si>
    <t>HCS</t>
  </si>
  <si>
    <t>AFBD</t>
  </si>
  <si>
    <t>PCRM</t>
  </si>
  <si>
    <t>Direção de Curso: CTeSP RSI</t>
  </si>
  <si>
    <t>Direção de Curso: LEI</t>
  </si>
  <si>
    <t>Direção de Curso: LSIG</t>
  </si>
  <si>
    <t>Direção de Curso: LSIRC</t>
  </si>
  <si>
    <t>Direção de Curso: MEI</t>
  </si>
  <si>
    <t>(LSIRC)</t>
  </si>
  <si>
    <t>(LEI)</t>
  </si>
  <si>
    <t>(LSIG)</t>
  </si>
  <si>
    <t>Estágio Final (previstas)</t>
  </si>
  <si>
    <t>Sistemas de Informação PL</t>
  </si>
  <si>
    <t>Robótica Industrial e IoT</t>
  </si>
  <si>
    <t>Noções de Business Analytics 4.0</t>
  </si>
  <si>
    <t>Sistemas de Informação de Gestão (FLG)</t>
  </si>
  <si>
    <t>Dino Mickael Costa</t>
  </si>
  <si>
    <t>Noções de Redes e Comunicação de Dados T</t>
  </si>
  <si>
    <t>Noções de Redes e Comunicação de Dados PL</t>
  </si>
  <si>
    <t>Métodos e Técnicas de Análise de Dados TP</t>
  </si>
  <si>
    <t>Métodos e Técnicas de Análise de Dados PL</t>
  </si>
  <si>
    <t>Sistemas de Informação para Gestão Empresarial TP</t>
  </si>
  <si>
    <t>Sistemas de Gestão de Bases de Dados II TP</t>
  </si>
  <si>
    <t>Sistemas de Gestão de Bases de Dados II PL</t>
  </si>
  <si>
    <t>Sistemas de Gestão de Bases de Dados I PL</t>
  </si>
  <si>
    <t>Processamento Estruturado de Informação TP / Estruturação e Organização de Informação ( 1T + 1TP)</t>
  </si>
  <si>
    <t>Gestão de Projectos Informáticos T / Gestão de Projetos de Sistemas de Informação (1T + 1TP)</t>
  </si>
  <si>
    <t>LEI/LSIG</t>
  </si>
  <si>
    <t>Estruturação e Organização de Informação TP</t>
  </si>
  <si>
    <t>Técnicas de Extração de Informação TP</t>
  </si>
  <si>
    <t>Gestão de Projetos de Sistemas de Informação TP</t>
  </si>
  <si>
    <t>Sistemas de Gestão de Bases de Dados I / Sistemas de Gestão de Bases de Dados</t>
  </si>
  <si>
    <t>Lília Alexandra Araújo</t>
  </si>
  <si>
    <t>Técnicas de Extração de Informação PL</t>
  </si>
  <si>
    <t>Qualidade de Software TP</t>
  </si>
  <si>
    <t>Qualidade de Software PL</t>
  </si>
  <si>
    <t>Gestão de Processos de Negócio TP</t>
  </si>
  <si>
    <t>Gestão de Processos de Negócio PL</t>
  </si>
  <si>
    <t>LCE/LGIL</t>
  </si>
  <si>
    <t>Sistemas de Informação Empresariais TP / Sistemas de Informação ( 1T + 2PL)</t>
  </si>
  <si>
    <t>Carlos Filipe Aldeias</t>
  </si>
  <si>
    <t>Machine Learning T</t>
  </si>
  <si>
    <t>Machine Learning PL</t>
  </si>
  <si>
    <t>Realidade Virtual e Aumentada T</t>
  </si>
  <si>
    <t>Realidade Virtual e Aumentada PL</t>
  </si>
  <si>
    <t>Engenharia de Software I TP1 + TP2</t>
  </si>
  <si>
    <t>Engenharia de Software I TP3 + TP4</t>
  </si>
  <si>
    <t>Óscar António Oliveira</t>
  </si>
  <si>
    <t>Noções de Redes e Comunicação de Dados</t>
  </si>
  <si>
    <t>Sistemas de Gestão de Bases de Dados I</t>
  </si>
  <si>
    <t>Sistemas de Gestão de Bases de Dados II</t>
  </si>
  <si>
    <t xml:space="preserve">Métodos e Técnicas de Análise de Dados </t>
  </si>
  <si>
    <t>Qualidade de Software</t>
  </si>
  <si>
    <t>Machine Learning</t>
  </si>
  <si>
    <t>Realidade Virtual e Aumentada</t>
  </si>
  <si>
    <t>DCARNEIRO</t>
  </si>
  <si>
    <t>Introdução à Programação (2TP + 1PL) / Linguagens de Programação ( 1TP +2PL)</t>
  </si>
  <si>
    <t>Introdução à Programação PL</t>
  </si>
  <si>
    <t>Programação Orientada a Objetos TP</t>
  </si>
  <si>
    <t>Programação Orientada a Objetos PL</t>
  </si>
  <si>
    <t>Introdução à Programação</t>
  </si>
  <si>
    <t>Programação Orientada a Objetos</t>
  </si>
  <si>
    <t>Helena Costa Lemos</t>
  </si>
  <si>
    <t>TI</t>
  </si>
  <si>
    <t>Sistemas de Informação para Gestão Empresarial T</t>
  </si>
  <si>
    <t>ETI's</t>
  </si>
  <si>
    <t>Regime de Tempo ETIs</t>
  </si>
  <si>
    <t>Área Científica do Mestrado</t>
  </si>
  <si>
    <t>Outras Áreas</t>
  </si>
  <si>
    <t>Corpo Docente Próprio</t>
  </si>
  <si>
    <t>Corpo Docente Próprio (Carreira)</t>
  </si>
  <si>
    <t>Doutores (ETI)</t>
  </si>
  <si>
    <t>Doutores/
 Especialistas na área</t>
  </si>
  <si>
    <t>Doutores especializados na área</t>
  </si>
  <si>
    <t>Doutores TI</t>
  </si>
  <si>
    <t>Total</t>
  </si>
  <si>
    <t>%</t>
  </si>
  <si>
    <t>Mínimo</t>
  </si>
  <si>
    <t>Total Doutores TI</t>
  </si>
  <si>
    <t>Doutores T. Parcial</t>
  </si>
  <si>
    <t>Total Doutores T. Parcial</t>
  </si>
  <si>
    <t>Especialistas TI</t>
  </si>
  <si>
    <t>Total Especialistas TI</t>
  </si>
  <si>
    <t>Especialistas T. Parcial</t>
  </si>
  <si>
    <t>Total Especialistas T. Parcial</t>
  </si>
  <si>
    <t>Outros TI</t>
  </si>
  <si>
    <t>Total Outros TI</t>
  </si>
  <si>
    <t>Outros T. Parcial</t>
  </si>
  <si>
    <t>Total Outros T. Parcial</t>
  </si>
  <si>
    <t>Total ETI</t>
  </si>
  <si>
    <t>Horas</t>
  </si>
  <si>
    <t>Total Horas</t>
  </si>
  <si>
    <t>Área(s) Científica(s) da Lic.</t>
  </si>
  <si>
    <t>Mariana Reimão de Carvalho</t>
  </si>
  <si>
    <t>Oscar António de Oliveira</t>
  </si>
  <si>
    <t>MESTRADOS</t>
  </si>
  <si>
    <t>Valores exigidos</t>
  </si>
  <si>
    <t>Corpo Docente Próprio - Docentes em TI (ETI)</t>
  </si>
  <si>
    <t>Doutores/especialistas nas áreas fundamentais do CE (ETI)</t>
  </si>
  <si>
    <t>Doutores Especializados nas áreas fundamentais do CE (ETI)</t>
  </si>
  <si>
    <t>LICENCIATURAS</t>
  </si>
  <si>
    <t>Corpo Docente Próprio - Docentes em TI (ETI) (Carreira)</t>
  </si>
  <si>
    <t>Horas (Carreira)</t>
  </si>
  <si>
    <t>Redução de Gabiente - CI</t>
  </si>
  <si>
    <t>Redução de Gabiente - GAE</t>
  </si>
  <si>
    <t>Direção de Curso: CTeSP DWDM</t>
  </si>
  <si>
    <t>CFPA</t>
  </si>
  <si>
    <t>DMRC</t>
  </si>
  <si>
    <t>HCL</t>
  </si>
  <si>
    <t>LASA</t>
  </si>
  <si>
    <t>Projecto Final</t>
  </si>
  <si>
    <t>Redução de Projeto - NEURAT</t>
  </si>
  <si>
    <t>Sub-Direção do Departamento de Informática</t>
  </si>
  <si>
    <t>Direção do Departamento de Informática</t>
  </si>
  <si>
    <t>Daniel Jorge Valente</t>
  </si>
  <si>
    <t>Acerto DSD Plurianual - 2020/2021</t>
  </si>
  <si>
    <t>Programação em Ambiente Web TP1</t>
  </si>
  <si>
    <t>Programação em Ambiente Web TP2</t>
  </si>
  <si>
    <t>Helder Xisto</t>
  </si>
  <si>
    <t>Engenharia de Software II PL3</t>
  </si>
  <si>
    <t>Engenharia de Software II PL2</t>
  </si>
  <si>
    <t>Engenharia de Software II TP1 + TP2</t>
  </si>
  <si>
    <t>Engenharia de Software II TP3 + TP4</t>
  </si>
  <si>
    <t>Paradigmas de Programação TP1 + TP2</t>
  </si>
  <si>
    <t>Paradigmas de Programação TP3 + TP4</t>
  </si>
  <si>
    <t>Paradigmas de Programação TP5</t>
  </si>
  <si>
    <t>Segurança Em Aplicações Web PL (AMT)</t>
  </si>
  <si>
    <t xml:space="preserve">    </t>
  </si>
  <si>
    <t>Luis Carvalho</t>
  </si>
  <si>
    <t>José Pedro Monteiro</t>
  </si>
  <si>
    <t>João Miguel Carneiro</t>
  </si>
  <si>
    <t>Projecto Final (previstas)</t>
  </si>
  <si>
    <t>(LGIL)</t>
  </si>
  <si>
    <t>15/set/2022</t>
  </si>
  <si>
    <t>Redes e Comunicação de Dados</t>
  </si>
  <si>
    <t xml:space="preserve">Fundamentos de Programação Orientada a Objetos </t>
  </si>
  <si>
    <t>Processo, Estruturação e Integração de Dados</t>
  </si>
  <si>
    <t>Programação para Dispositivos Móveis I</t>
  </si>
  <si>
    <t>Programação para Dispositivos Móveis II</t>
  </si>
  <si>
    <t>Fundamentos de Sistemas Operativos</t>
  </si>
  <si>
    <t>Programação para a Web Avançada</t>
  </si>
  <si>
    <t>Laboratório de Projeto</t>
  </si>
  <si>
    <t>Programação para a Web</t>
  </si>
  <si>
    <t>Administração de Sistemas I</t>
  </si>
  <si>
    <t>Administração de Sistemas II</t>
  </si>
  <si>
    <t xml:space="preserve">Tópicos Avançados de Redes </t>
  </si>
  <si>
    <t>ASSISTENTE 40%</t>
  </si>
  <si>
    <t>ASSISTENTE 30%</t>
  </si>
  <si>
    <t>ASSISTENTE 55%</t>
  </si>
  <si>
    <t>CONTRATAÇÃO 2º SEMESTRE</t>
  </si>
  <si>
    <t>ASSISTENTE 59%</t>
  </si>
  <si>
    <t>ASSISTENTE 20%</t>
  </si>
  <si>
    <t>4/out/2021</t>
  </si>
  <si>
    <t>DJPV</t>
  </si>
  <si>
    <t>HRLG</t>
  </si>
  <si>
    <t>JPSM</t>
  </si>
  <si>
    <t>LJPC</t>
  </si>
  <si>
    <t>Gabriel Campos</t>
  </si>
  <si>
    <t>Laboratório de Programação TP5</t>
  </si>
  <si>
    <t>Laboratório de Programação PL5</t>
  </si>
  <si>
    <t>RENOVAÇÃO 2º SEMESTRE</t>
  </si>
  <si>
    <t>Introdução às Linguagens de Programação</t>
  </si>
  <si>
    <t>Aida Maria Carneiro</t>
  </si>
  <si>
    <t>MFG</t>
  </si>
  <si>
    <t>Marco Filipe Gomes</t>
  </si>
  <si>
    <t>16/set/2020</t>
  </si>
  <si>
    <t>TSM</t>
  </si>
  <si>
    <r>
      <t xml:space="preserve">Telmo </t>
    </r>
    <r>
      <rPr>
        <sz val="10"/>
        <rFont val="Arial"/>
        <family val="2"/>
      </rPr>
      <t>Manuel Matos</t>
    </r>
  </si>
  <si>
    <t>Análise Algorítmica e Optimização TP</t>
  </si>
  <si>
    <t>Investigação Operacional T</t>
  </si>
  <si>
    <t>Orlando Ribas Fernandes</t>
  </si>
  <si>
    <t>Ainda Maria Carneiro</t>
  </si>
  <si>
    <t>Telmo Manuel Matos</t>
  </si>
  <si>
    <t>David Pinto Teixeira</t>
  </si>
  <si>
    <t>Fundamentos de Sistemas Operativos TP (LSD)</t>
  </si>
  <si>
    <t>Fundamentos de Sistemas Operativos TP (FLG)</t>
  </si>
  <si>
    <t>Análise e Arquitectura de Sistemas TP (AMT)</t>
  </si>
  <si>
    <t>Análise e Arquitectura de Sistemas PL (AMT)</t>
  </si>
  <si>
    <t>Análise e Arquitectura de Sistemas TP (LSD)</t>
  </si>
  <si>
    <t>Análise e Arquitectura de Sistemas PL (LSD)</t>
  </si>
  <si>
    <t>Análise e Arquitectura de Sistemas TP (FLG)</t>
  </si>
  <si>
    <t>Análise e Arquitectura de Sistemas PL (FLG)</t>
  </si>
  <si>
    <t>Fundamentos de Sistemas Operativos TP (AMT)</t>
  </si>
  <si>
    <t>Fundamentos de Sistemas Operativos PL (AMT)</t>
  </si>
  <si>
    <t>Fundamentos de Sistemas Operativos PL (LSD)</t>
  </si>
  <si>
    <t>Fundamentos de Sistemas Operativos PL (FLG)</t>
  </si>
  <si>
    <t>Fundamentos de Programação Orientada a Objetos TP (LSD)</t>
  </si>
  <si>
    <t>Fundamentos de Programação Orientada a Objetos PL (LSD)</t>
  </si>
  <si>
    <t>Fundamentos de Programação Orientada a Objetos TP (FLG)</t>
  </si>
  <si>
    <t>Fundamentos de Programação Orientada a Objetos PL (FLG)</t>
  </si>
  <si>
    <t>Fundamentos de Programação Orientada a Objetos TP (AMT)</t>
  </si>
  <si>
    <t>Fundamentos de Programação Orientada a Objetos PL (AMT)</t>
  </si>
  <si>
    <t>Introdução à Segurança e Legislação TP (LSD)</t>
  </si>
  <si>
    <t>Introdução à Segurança e Legislação PL (LSD)</t>
  </si>
  <si>
    <t>Introdução à Segurança e Legislação TP (AMT)</t>
  </si>
  <si>
    <t>Introdução à Segurança e Legislação PL (AMT)</t>
  </si>
  <si>
    <t>Análise Forense Digital TP (AMT)</t>
  </si>
  <si>
    <t>Análise Forense Digital PL (AMT)</t>
  </si>
  <si>
    <t>Análise Forense Digital TP (LSD)</t>
  </si>
  <si>
    <t>Análise Forense Digital PL (LSD)</t>
  </si>
  <si>
    <t>Administração de Sistemas II TP (LSD)</t>
  </si>
  <si>
    <t>Administração de Sistemas II PL (LSD)</t>
  </si>
  <si>
    <t>Administração de Sistemas I TP (LSD)</t>
  </si>
  <si>
    <t>Administração de Sistemas I PL (LSD)</t>
  </si>
  <si>
    <t>Administração de Sistemas I TP (AMT)</t>
  </si>
  <si>
    <t>Administração de Sistemas I PL (AMT)</t>
  </si>
  <si>
    <t>Administração de Sistemas II TP (AMT)</t>
  </si>
  <si>
    <t>Administração de Sistemas II PL (AMT)</t>
  </si>
  <si>
    <t>Ferramentas de Segurança Informática TP (AMT)</t>
  </si>
  <si>
    <t>Ferramentas de Segurança Informática PL (AMT)</t>
  </si>
  <si>
    <t>Ferramentas de Segurança Informática TP (LSD)</t>
  </si>
  <si>
    <t>Ferramentas de Segurança Informática PL (LSD)</t>
  </si>
  <si>
    <t>Tópicos Avançados de Redes TP (LSD)</t>
  </si>
  <si>
    <t>Tópicos Avançados de Redes PL (LSD)</t>
  </si>
  <si>
    <t>Tópicos Avançados de Redes TP (AMT)</t>
  </si>
  <si>
    <t>Tópicos Avançados de Redes PL (AMT)</t>
  </si>
  <si>
    <t>Bases de Dados TP (AMT)</t>
  </si>
  <si>
    <t>Bases de Dados PL (AMT)</t>
  </si>
  <si>
    <t>Bases de Dados TP (FLG)</t>
  </si>
  <si>
    <t>Bases de Dados PL (FLG)</t>
  </si>
  <si>
    <t>Bases de Dados TP (LSD)</t>
  </si>
  <si>
    <t>Bases de Dados PL (LSD)</t>
  </si>
  <si>
    <t>Segurança Em Aplicações Web TP (FLG)</t>
  </si>
  <si>
    <t>Segurança Em Aplicações Web TP (AMT)</t>
  </si>
  <si>
    <t>Segurança Em Aplicações Web TP (LSD)</t>
  </si>
  <si>
    <t>Processo, Estruturação e Integração de Dados TP (FLG)</t>
  </si>
  <si>
    <t>Processo, Estruturação e Integração de Dados PL (FLG)</t>
  </si>
  <si>
    <t>Processo, Estruturação e Integração de Dados TP (LSD)</t>
  </si>
  <si>
    <t>Processo, Estruturação e Integração de Dados PL (LSD)</t>
  </si>
  <si>
    <t>Redes e Comunicação de Dados TP (LSD)</t>
  </si>
  <si>
    <t>Redes e Comunicação de Dados PL (LSD)</t>
  </si>
  <si>
    <t>Redes e Comunicação de Dados TP (FLG)</t>
  </si>
  <si>
    <t>Redes e Comunicação de Dados PL (FLG)</t>
  </si>
  <si>
    <t>Redes e Comunicação de Dados TP (AMT)</t>
  </si>
  <si>
    <t>Redes e Comunicação de Dados PL (AMT)</t>
  </si>
  <si>
    <t>Programação para a Web TP (AMT)</t>
  </si>
  <si>
    <t>Programação para a Web PL (AMT)</t>
  </si>
  <si>
    <t>Programação para a Web TP (LSD)</t>
  </si>
  <si>
    <t>Programação para a Web PL (LSD)</t>
  </si>
  <si>
    <t>Programação para a Web TP (FLG)</t>
  </si>
  <si>
    <t>Programação para a Web PL (FLG)</t>
  </si>
  <si>
    <t>Tecnologias para a Web e Aplicações Móveis TP (LSD)</t>
  </si>
  <si>
    <t>Tecnologias para a Web e Aplicações Móveis PL (LSD)</t>
  </si>
  <si>
    <t>Tecnologias para a Web e Aplicações Móveis TP (FLG)</t>
  </si>
  <si>
    <t>Tecnologias para a Web e Aplicações Móveis PL (FLG)</t>
  </si>
  <si>
    <t>Laboratório de Projeto TP (LSD)</t>
  </si>
  <si>
    <t>Laboratório de Projeto TP (FLG)</t>
  </si>
  <si>
    <t>Laboratório de Projeto TP (AMT)</t>
  </si>
  <si>
    <t>Programação para a Web Avançada TP (LSD)</t>
  </si>
  <si>
    <t>Programação para a Web Avançada PL (LSD)</t>
  </si>
  <si>
    <t>Programação para a Web Avançada TP (FLG)</t>
  </si>
  <si>
    <t>Programação para a Web Avançada PL (FLG)</t>
  </si>
  <si>
    <t>Programação para Dispositivos Móveis I TP (LSD)</t>
  </si>
  <si>
    <t>Programação para Dispositivos Móveis I PL (LSD)</t>
  </si>
  <si>
    <t>Programação para Dispositivos Móveis I TP (FLG)</t>
  </si>
  <si>
    <t>Programação para Dispositivos Móveis I PL (FLG)</t>
  </si>
  <si>
    <t>Programação para Dispositivos Móveis II TP (FLG)</t>
  </si>
  <si>
    <t>Programação para Dispositivos Móveis II PL (FLG)</t>
  </si>
  <si>
    <t>Programação para Dispositivos Móveis II TP (LSD)</t>
  </si>
  <si>
    <t>Programação para Dispositivos Móveis II PL (LSD)</t>
  </si>
  <si>
    <t>Conceção de Interfaces Gráficos TP (LSD)</t>
  </si>
  <si>
    <t>Conceção de Interfaces Gráficos TP (FLG)</t>
  </si>
  <si>
    <t>1/out/2021</t>
  </si>
  <si>
    <t>Gabriel Pinheiro Campos</t>
  </si>
  <si>
    <t>Técnicas de Extracção de Informação</t>
  </si>
  <si>
    <t>Estágio/Projeto</t>
  </si>
  <si>
    <t>Estágio/Projeto (previstas)</t>
  </si>
  <si>
    <t>LSIRC/LSIG</t>
  </si>
  <si>
    <t>Processamento Estruturado de Informação TP</t>
  </si>
  <si>
    <t>Francisco Carvalho Rodrigues</t>
  </si>
  <si>
    <t>Rui Soares</t>
  </si>
  <si>
    <t>18/out/2021</t>
  </si>
  <si>
    <t>AMC</t>
  </si>
  <si>
    <t>DPT</t>
  </si>
  <si>
    <t>JGC</t>
  </si>
  <si>
    <t>ODF</t>
  </si>
  <si>
    <t>FCR</t>
  </si>
  <si>
    <t>Alexandra Maria Braga</t>
  </si>
  <si>
    <t>José António Oliveira</t>
  </si>
  <si>
    <t>Vanda Marlene Lima</t>
  </si>
  <si>
    <t>Eliana Costa e Silva</t>
  </si>
  <si>
    <t>Maria João Polidoro</t>
  </si>
  <si>
    <t>Teófilo Miguel Melo</t>
  </si>
  <si>
    <t>Maria da Glória Carvalho</t>
  </si>
  <si>
    <t>Catarina Alexandra Freitas</t>
  </si>
  <si>
    <t>Luísa Maria Mota</t>
  </si>
  <si>
    <t>Pedro Dias Venâncio</t>
  </si>
  <si>
    <t>Luciana Cabral Bessa</t>
  </si>
  <si>
    <t>Luisa Maria Mota</t>
  </si>
  <si>
    <t>Rosa Maria Silveira</t>
  </si>
  <si>
    <t>Patricia Pinto Alves</t>
  </si>
  <si>
    <t>José Manuel Abreu</t>
  </si>
  <si>
    <t>Wellington Alves</t>
  </si>
  <si>
    <t>Marisa José Ferreira</t>
  </si>
  <si>
    <t>Maria Teresa Barros</t>
  </si>
  <si>
    <t>Bruno Miranda Pereira</t>
  </si>
  <si>
    <t>Sara Sofia Martins</t>
  </si>
  <si>
    <t xml:space="preserve">Sistemas de Informação de Gestão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</si>
</sst>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[$-409]d\-mmm\-yyyy;@"/>
    <numFmt numFmtId="165" formatCode="[$-816]d/mmm/yyyy;@"/>
    <numFmt numFmtId="166" formatCode="0.0"/>
    <numFmt numFmtId="167" formatCode="d/mmm/yyyy;@"/>
    <numFmt numFmtId="168" formatCode="0.0%"/>
  </numFmts>
  <fonts count="44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1"/>
      <color indexed="8"/>
      <name val="Calibri"/>
      <family val="2"/>
    </font>
    <font>
      <sz val="10"/>
      <name val="Calibri"/>
      <family val="2"/>
    </font>
    <font>
      <sz val="10"/>
      <color indexed="9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34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i/>
      <sz val="10"/>
      <name val="Arial"/>
      <family val="2"/>
    </font>
    <font>
      <sz val="6"/>
      <name val="Arial"/>
      <family val="2"/>
    </font>
    <font>
      <sz val="6"/>
      <color indexed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i/>
      <sz val="10"/>
      <name val="Arial"/>
      <family val="2"/>
    </font>
    <font>
      <b/>
      <sz val="10"/>
      <color theme="0"/>
      <name val="Arial"/>
      <family val="2"/>
    </font>
    <font>
      <sz val="10"/>
      <color rgb="FF000000"/>
      <name val="Arial"/>
      <family val="2"/>
    </font>
    <font>
      <b/>
      <sz val="10"/>
      <color rgb="FFFFFF00"/>
      <name val="Arial"/>
      <family val="2"/>
    </font>
    <font>
      <b/>
      <sz val="10"/>
      <color rgb="FFFF0000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0"/>
      <color rgb="FFFFFFFF"/>
      <name val="Arial"/>
      <family val="2"/>
    </font>
    <font>
      <b/>
      <sz val="10"/>
      <color rgb="FF000000"/>
      <name val="Arial"/>
      <family val="2"/>
    </font>
    <font>
      <u/>
      <sz val="10"/>
      <color theme="0"/>
      <name val="Arial"/>
      <family val="2"/>
    </font>
    <font>
      <sz val="10"/>
      <color rgb="FF000000"/>
      <name val="Calibri"/>
      <family val="2"/>
    </font>
    <font>
      <sz val="10"/>
      <color theme="9"/>
      <name val="Arial"/>
      <family val="2"/>
    </font>
    <font>
      <sz val="8"/>
      <color rgb="FF000000"/>
      <name val="Arial"/>
      <family val="2"/>
    </font>
    <font>
      <sz val="10"/>
      <color rgb="FF00B050"/>
      <name val="Arial"/>
      <family val="2"/>
    </font>
    <font>
      <b/>
      <sz val="18"/>
      <name val="Arial"/>
      <family val="2"/>
    </font>
    <font>
      <b/>
      <sz val="11"/>
      <color rgb="FF000000"/>
      <name val="Calibri"/>
      <family val="2"/>
    </font>
    <font>
      <sz val="12"/>
      <color rgb="FF000000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rgb="FFFF0000"/>
      <name val="Calibri"/>
      <family val="2"/>
    </font>
    <font>
      <sz val="9"/>
      <color rgb="FF000000"/>
      <name val="Calibri"/>
      <family val="2"/>
    </font>
    <font>
      <sz val="9"/>
      <name val="Arial"/>
      <family val="2"/>
    </font>
    <font>
      <b/>
      <sz val="9"/>
      <color rgb="FFFF0000"/>
      <name val="Arial"/>
      <family val="2"/>
    </font>
    <font>
      <b/>
      <sz val="9"/>
      <color rgb="FF000000"/>
      <name val="Calibri"/>
      <family val="2"/>
    </font>
    <font>
      <b/>
      <sz val="9"/>
      <name val="Arial"/>
      <family val="2"/>
    </font>
    <font>
      <sz val="10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1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8"/>
        <bgColor indexed="8"/>
      </patternFill>
    </fill>
    <fill>
      <patternFill patternType="solid">
        <fgColor indexed="19"/>
        <bgColor indexed="8"/>
      </patternFill>
    </fill>
    <fill>
      <patternFill patternType="solid">
        <fgColor theme="4"/>
        <bgColor indexed="8"/>
      </patternFill>
    </fill>
    <fill>
      <patternFill patternType="solid">
        <fgColor rgb="FF00808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4F81BD"/>
        <bgColor indexed="8"/>
      </patternFill>
    </fill>
    <fill>
      <patternFill patternType="solid">
        <fgColor rgb="FF90713A"/>
        <bgColor rgb="FF000000"/>
      </patternFill>
    </fill>
    <fill>
      <patternFill patternType="solid">
        <fgColor indexed="21"/>
        <bgColor indexed="21"/>
      </patternFill>
    </fill>
    <fill>
      <patternFill patternType="solid">
        <fgColor rgb="FF008080"/>
        <bgColor rgb="FF008080"/>
      </patternFill>
    </fill>
    <fill>
      <patternFill patternType="solid">
        <fgColor rgb="FF4F81BD"/>
        <bgColor rgb="FF808080"/>
      </patternFill>
    </fill>
    <fill>
      <patternFill patternType="solid">
        <fgColor rgb="FFC0C0C0"/>
        <bgColor rgb="FFCCCCFF"/>
      </patternFill>
    </fill>
    <fill>
      <patternFill patternType="solid">
        <fgColor theme="1"/>
        <bgColor rgb="FFBFBFBF"/>
      </patternFill>
    </fill>
    <fill>
      <patternFill patternType="solid">
        <fgColor rgb="FFC0C0C0"/>
        <bgColor rgb="FFBFBFBF"/>
      </patternFill>
    </fill>
    <fill>
      <patternFill patternType="solid">
        <fgColor rgb="FFCFE2F3"/>
        <bgColor rgb="FFCFE2F3"/>
      </patternFill>
    </fill>
    <fill>
      <patternFill patternType="solid">
        <fgColor rgb="FFB7B7B7"/>
        <bgColor rgb="FFB7B7B7"/>
      </patternFill>
    </fill>
    <fill>
      <patternFill patternType="solid">
        <fgColor rgb="FFFFFFFF"/>
        <bgColor rgb="FFFFFFFF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7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822">
    <xf numFmtId="0" fontId="0" fillId="0" borderId="0"/>
    <xf numFmtId="0" fontId="3" fillId="0" borderId="0"/>
    <xf numFmtId="0" fontId="3" fillId="0" borderId="0"/>
    <xf numFmtId="0" fontId="6" fillId="0" borderId="0"/>
    <xf numFmtId="0" fontId="8" fillId="0" borderId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9" fontId="43" fillId="0" borderId="0" applyFont="0" applyFill="0" applyBorder="0" applyAlignment="0" applyProtection="0"/>
  </cellStyleXfs>
  <cellXfs count="417">
    <xf numFmtId="0" fontId="0" fillId="0" borderId="0" xfId="0"/>
    <xf numFmtId="0" fontId="6" fillId="0" borderId="0" xfId="1" applyFont="1" applyFill="1" applyBorder="1" applyAlignment="1">
      <alignment horizontal="left" vertical="center"/>
    </xf>
    <xf numFmtId="0" fontId="6" fillId="5" borderId="0" xfId="1" applyFont="1" applyFill="1" applyBorder="1" applyAlignment="1">
      <alignment horizontal="center" vertical="center"/>
    </xf>
    <xf numFmtId="49" fontId="6" fillId="5" borderId="0" xfId="1" applyNumberFormat="1" applyFont="1" applyFill="1" applyBorder="1" applyAlignment="1">
      <alignment horizontal="center" vertical="center"/>
    </xf>
    <xf numFmtId="0" fontId="12" fillId="0" borderId="0" xfId="0" applyFont="1" applyFill="1"/>
    <xf numFmtId="2" fontId="1" fillId="0" borderId="5" xfId="3" applyNumberFormat="1" applyFont="1" applyBorder="1" applyAlignment="1">
      <alignment horizontal="center" vertical="center" wrapText="1"/>
    </xf>
    <xf numFmtId="2" fontId="1" fillId="0" borderId="0" xfId="3" applyNumberFormat="1" applyFont="1" applyFill="1" applyBorder="1" applyAlignment="1">
      <alignment horizontal="center" vertical="center" wrapText="1"/>
    </xf>
    <xf numFmtId="0" fontId="6" fillId="0" borderId="0" xfId="3"/>
    <xf numFmtId="0" fontId="1" fillId="0" borderId="1" xfId="3" applyFont="1" applyBorder="1" applyAlignment="1">
      <alignment horizontal="center" vertical="center"/>
    </xf>
    <xf numFmtId="0" fontId="1" fillId="0" borderId="2" xfId="3" applyFont="1" applyBorder="1" applyAlignment="1">
      <alignment horizontal="center" vertical="center" wrapText="1"/>
    </xf>
    <xf numFmtId="0" fontId="1" fillId="0" borderId="3" xfId="3" applyFont="1" applyBorder="1" applyAlignment="1">
      <alignment horizontal="center" vertical="center" wrapText="1"/>
    </xf>
    <xf numFmtId="49" fontId="1" fillId="0" borderId="3" xfId="3" applyNumberFormat="1" applyFont="1" applyBorder="1" applyAlignment="1">
      <alignment horizontal="center" vertical="center" wrapText="1"/>
    </xf>
    <xf numFmtId="164" fontId="1" fillId="0" borderId="3" xfId="3" applyNumberFormat="1" applyFont="1" applyBorder="1" applyAlignment="1">
      <alignment horizontal="center" vertical="center" wrapText="1"/>
    </xf>
    <xf numFmtId="164" fontId="1" fillId="0" borderId="3" xfId="3" applyNumberFormat="1" applyFont="1" applyBorder="1" applyAlignment="1">
      <alignment horizontal="center" vertical="center"/>
    </xf>
    <xf numFmtId="2" fontId="1" fillId="0" borderId="4" xfId="3" applyNumberFormat="1" applyFont="1" applyBorder="1" applyAlignment="1">
      <alignment horizontal="center" vertical="center" wrapText="1"/>
    </xf>
    <xf numFmtId="0" fontId="5" fillId="5" borderId="0" xfId="3" applyFont="1" applyFill="1" applyBorder="1" applyAlignment="1">
      <alignment horizontal="center" vertical="center"/>
    </xf>
    <xf numFmtId="0" fontId="6" fillId="5" borderId="0" xfId="3" applyFont="1" applyFill="1" applyBorder="1" applyAlignment="1">
      <alignment horizontal="left" vertical="center"/>
    </xf>
    <xf numFmtId="0" fontId="1" fillId="5" borderId="0" xfId="3" applyFont="1" applyFill="1" applyBorder="1" applyAlignment="1">
      <alignment horizontal="center" vertical="center"/>
    </xf>
    <xf numFmtId="2" fontId="6" fillId="5" borderId="0" xfId="3" applyNumberFormat="1" applyFont="1" applyFill="1" applyBorder="1" applyAlignment="1">
      <alignment horizontal="center" vertical="center"/>
    </xf>
    <xf numFmtId="164" fontId="9" fillId="5" borderId="0" xfId="3" applyNumberFormat="1" applyFont="1" applyFill="1" applyBorder="1" applyAlignment="1">
      <alignment horizontal="center" vertical="center"/>
    </xf>
    <xf numFmtId="2" fontId="9" fillId="5" borderId="0" xfId="3" applyNumberFormat="1" applyFont="1" applyFill="1" applyBorder="1" applyAlignment="1">
      <alignment horizontal="center" vertical="center" wrapText="1"/>
    </xf>
    <xf numFmtId="2" fontId="9" fillId="2" borderId="0" xfId="3" applyNumberFormat="1" applyFont="1" applyFill="1" applyBorder="1" applyAlignment="1">
      <alignment horizontal="center" vertical="center" wrapText="1"/>
    </xf>
    <xf numFmtId="2" fontId="1" fillId="4" borderId="0" xfId="3" applyNumberFormat="1" applyFont="1" applyFill="1" applyAlignment="1">
      <alignment horizontal="center"/>
    </xf>
    <xf numFmtId="0" fontId="1" fillId="0" borderId="0" xfId="3" applyFont="1" applyFill="1" applyBorder="1" applyAlignment="1">
      <alignment horizontal="center" vertical="center"/>
    </xf>
    <xf numFmtId="0" fontId="4" fillId="0" borderId="0" xfId="3" applyFont="1"/>
    <xf numFmtId="2" fontId="10" fillId="7" borderId="0" xfId="3" applyNumberFormat="1" applyFont="1" applyFill="1" applyBorder="1" applyAlignment="1">
      <alignment horizontal="center" vertical="center" wrapText="1"/>
    </xf>
    <xf numFmtId="0" fontId="4" fillId="0" borderId="0" xfId="3" applyFont="1" applyFill="1"/>
    <xf numFmtId="2" fontId="6" fillId="0" borderId="0" xfId="3" applyNumberFormat="1" applyFont="1" applyFill="1" applyAlignment="1">
      <alignment horizontal="center"/>
    </xf>
    <xf numFmtId="2" fontId="6" fillId="0" borderId="0" xfId="3" applyNumberFormat="1" applyFont="1" applyAlignment="1">
      <alignment horizontal="center"/>
    </xf>
    <xf numFmtId="0" fontId="6" fillId="0" borderId="0" xfId="3" applyFont="1" applyFill="1"/>
    <xf numFmtId="0" fontId="6" fillId="0" borderId="0" xfId="3" applyFont="1"/>
    <xf numFmtId="0" fontId="5" fillId="2" borderId="0" xfId="3" applyFont="1" applyFill="1" applyBorder="1" applyAlignment="1">
      <alignment horizontal="center" vertical="center"/>
    </xf>
    <xf numFmtId="0" fontId="6" fillId="0" borderId="0" xfId="3" applyFont="1" applyAlignment="1">
      <alignment horizontal="left"/>
    </xf>
    <xf numFmtId="0" fontId="1" fillId="0" borderId="0" xfId="3" applyFont="1" applyAlignment="1">
      <alignment horizontal="center"/>
    </xf>
    <xf numFmtId="2" fontId="6" fillId="0" borderId="0" xfId="3" applyNumberFormat="1" applyFont="1"/>
    <xf numFmtId="2" fontId="1" fillId="0" borderId="0" xfId="3" applyNumberFormat="1" applyFont="1"/>
    <xf numFmtId="164" fontId="1" fillId="0" borderId="0" xfId="3" applyNumberFormat="1" applyFont="1" applyAlignment="1">
      <alignment horizontal="center" vertical="center"/>
    </xf>
    <xf numFmtId="49" fontId="6" fillId="0" borderId="0" xfId="3" applyNumberFormat="1" applyFont="1"/>
    <xf numFmtId="2" fontId="1" fillId="0" borderId="0" xfId="3" applyNumberFormat="1" applyFont="1" applyFill="1" applyAlignment="1">
      <alignment horizontal="center"/>
    </xf>
    <xf numFmtId="0" fontId="15" fillId="0" borderId="0" xfId="3" applyFont="1" applyFill="1" applyBorder="1" applyAlignment="1">
      <alignment horizontal="center" vertical="center"/>
    </xf>
    <xf numFmtId="0" fontId="0" fillId="0" borderId="0" xfId="3" applyFont="1"/>
    <xf numFmtId="0" fontId="1" fillId="0" borderId="17" xfId="3" applyFont="1" applyBorder="1" applyAlignment="1">
      <alignment horizontal="center" vertical="center"/>
    </xf>
    <xf numFmtId="2" fontId="11" fillId="0" borderId="0" xfId="3" applyNumberFormat="1" applyFont="1" applyFill="1" applyBorder="1" applyAlignment="1">
      <alignment horizontal="center" vertical="center" wrapText="1"/>
    </xf>
    <xf numFmtId="0" fontId="13" fillId="0" borderId="0" xfId="3" applyFont="1"/>
    <xf numFmtId="0" fontId="6" fillId="0" borderId="0" xfId="0" applyFont="1" applyFill="1" applyBorder="1" applyAlignment="1">
      <alignment horizontal="center" vertical="center"/>
    </xf>
    <xf numFmtId="0" fontId="7" fillId="0" borderId="0" xfId="1" applyFont="1" applyFill="1" applyBorder="1" applyAlignment="1">
      <alignment vertical="center"/>
    </xf>
    <xf numFmtId="0" fontId="0" fillId="0" borderId="0" xfId="0" applyAlignment="1">
      <alignment horizontal="center"/>
    </xf>
    <xf numFmtId="2" fontId="9" fillId="7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3" applyFont="1" applyFill="1"/>
    <xf numFmtId="0" fontId="6" fillId="0" borderId="0" xfId="3" applyFill="1"/>
    <xf numFmtId="2" fontId="1" fillId="9" borderId="0" xfId="3" applyNumberFormat="1" applyFont="1" applyFill="1" applyAlignment="1">
      <alignment horizontal="center"/>
    </xf>
    <xf numFmtId="2" fontId="19" fillId="8" borderId="0" xfId="0" applyNumberFormat="1" applyFont="1" applyFill="1" applyBorder="1" applyAlignment="1">
      <alignment horizontal="center" vertical="center" wrapText="1"/>
    </xf>
    <xf numFmtId="0" fontId="14" fillId="0" borderId="0" xfId="3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6" fillId="0" borderId="0" xfId="0" applyFont="1"/>
    <xf numFmtId="0" fontId="6" fillId="0" borderId="0" xfId="0" applyFont="1" applyFill="1" applyBorder="1" applyAlignment="1">
      <alignment horizontal="left" vertical="center"/>
    </xf>
    <xf numFmtId="0" fontId="6" fillId="0" borderId="0" xfId="3" applyAlignment="1">
      <alignment horizontal="center"/>
    </xf>
    <xf numFmtId="0" fontId="20" fillId="0" borderId="0" xfId="0" applyFont="1" applyFill="1" applyAlignment="1">
      <alignment horizontal="center"/>
    </xf>
    <xf numFmtId="49" fontId="20" fillId="0" borderId="0" xfId="0" applyNumberFormat="1" applyFont="1" applyFill="1" applyAlignment="1">
      <alignment horizontal="center"/>
    </xf>
    <xf numFmtId="0" fontId="20" fillId="0" borderId="0" xfId="0" applyFont="1" applyFill="1" applyBorder="1" applyAlignment="1">
      <alignment horizontal="center"/>
    </xf>
    <xf numFmtId="165" fontId="21" fillId="11" borderId="0" xfId="0" applyNumberFormat="1" applyFont="1" applyFill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12" borderId="0" xfId="3" applyFont="1" applyFill="1" applyBorder="1" applyAlignment="1">
      <alignment horizontal="center"/>
    </xf>
    <xf numFmtId="0" fontId="1" fillId="0" borderId="0" xfId="3" applyFont="1"/>
    <xf numFmtId="0" fontId="1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1" fillId="0" borderId="0" xfId="3" applyFont="1" applyFill="1" applyAlignment="1">
      <alignment horizontal="center"/>
    </xf>
    <xf numFmtId="2" fontId="6" fillId="0" borderId="0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horizontal="left" vertical="center"/>
    </xf>
    <xf numFmtId="49" fontId="6" fillId="0" borderId="0" xfId="0" applyNumberFormat="1" applyFont="1" applyFill="1" applyBorder="1" applyAlignment="1">
      <alignment horizontal="center"/>
    </xf>
    <xf numFmtId="0" fontId="0" fillId="0" borderId="0" xfId="0" applyFont="1" applyFill="1"/>
    <xf numFmtId="49" fontId="0" fillId="0" borderId="0" xfId="0" applyNumberFormat="1" applyFont="1" applyFill="1" applyBorder="1" applyAlignment="1">
      <alignment horizontal="center"/>
    </xf>
    <xf numFmtId="0" fontId="6" fillId="0" borderId="0" xfId="0" applyFont="1" applyFill="1"/>
    <xf numFmtId="49" fontId="6" fillId="0" borderId="0" xfId="0" applyNumberFormat="1" applyFont="1" applyFill="1" applyAlignment="1">
      <alignment horizontal="center"/>
    </xf>
    <xf numFmtId="2" fontId="6" fillId="0" borderId="0" xfId="0" applyNumberFormat="1" applyFont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right" vertical="center"/>
    </xf>
    <xf numFmtId="0" fontId="20" fillId="0" borderId="0" xfId="0" applyFont="1" applyBorder="1" applyAlignment="1">
      <alignment horizontal="left" vertical="center"/>
    </xf>
    <xf numFmtId="165" fontId="6" fillId="0" borderId="0" xfId="3" applyNumberFormat="1" applyFont="1"/>
    <xf numFmtId="2" fontId="9" fillId="0" borderId="0" xfId="3" applyNumberFormat="1" applyFont="1" applyFill="1" applyBorder="1" applyAlignment="1">
      <alignment horizontal="center" vertical="center" wrapText="1"/>
    </xf>
    <xf numFmtId="2" fontId="21" fillId="7" borderId="0" xfId="0" applyNumberFormat="1" applyFont="1" applyFill="1" applyBorder="1" applyAlignment="1">
      <alignment horizontal="center" vertical="center" wrapText="1"/>
    </xf>
    <xf numFmtId="0" fontId="12" fillId="3" borderId="0" xfId="0" applyFont="1" applyFill="1" applyBorder="1" applyAlignment="1">
      <alignment horizontal="center"/>
    </xf>
    <xf numFmtId="0" fontId="5" fillId="3" borderId="0" xfId="0" applyFont="1" applyFill="1" applyBorder="1" applyAlignment="1">
      <alignment horizontal="center"/>
    </xf>
    <xf numFmtId="0" fontId="24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2" fontId="7" fillId="0" borderId="0" xfId="3" applyNumberFormat="1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6" fillId="0" borderId="0" xfId="3" applyFont="1" applyFill="1" applyAlignment="1">
      <alignment horizontal="left"/>
    </xf>
    <xf numFmtId="2" fontId="5" fillId="12" borderId="0" xfId="3" applyNumberFormat="1" applyFont="1" applyFill="1" applyBorder="1" applyAlignment="1">
      <alignment horizontal="center" vertical="center"/>
    </xf>
    <xf numFmtId="0" fontId="7" fillId="0" borderId="0" xfId="3" applyFont="1" applyFill="1" applyBorder="1" applyAlignment="1">
      <alignment horizontal="center" vertical="center"/>
    </xf>
    <xf numFmtId="0" fontId="24" fillId="0" borderId="0" xfId="3" applyFont="1" applyFill="1" applyBorder="1" applyAlignment="1">
      <alignment vertical="center"/>
    </xf>
    <xf numFmtId="0" fontId="7" fillId="0" borderId="0" xfId="3" applyFont="1" applyFill="1" applyBorder="1" applyAlignment="1">
      <alignment horizontal="center"/>
    </xf>
    <xf numFmtId="49" fontId="7" fillId="0" borderId="0" xfId="3" applyNumberFormat="1" applyFont="1" applyFill="1" applyBorder="1" applyAlignment="1">
      <alignment horizontal="center"/>
    </xf>
    <xf numFmtId="0" fontId="6" fillId="2" borderId="0" xfId="3" applyFont="1" applyFill="1" applyBorder="1" applyAlignment="1">
      <alignment horizontal="left"/>
    </xf>
    <xf numFmtId="0" fontId="1" fillId="2" borderId="0" xfId="3" applyFont="1" applyFill="1" applyBorder="1" applyAlignment="1">
      <alignment horizontal="center"/>
    </xf>
    <xf numFmtId="0" fontId="6" fillId="2" borderId="0" xfId="3" applyFont="1" applyFill="1" applyBorder="1"/>
    <xf numFmtId="0" fontId="6" fillId="2" borderId="0" xfId="3" applyFont="1" applyFill="1" applyBorder="1" applyAlignment="1">
      <alignment horizontal="center"/>
    </xf>
    <xf numFmtId="49" fontId="6" fillId="2" borderId="0" xfId="3" applyNumberFormat="1" applyFont="1" applyFill="1" applyBorder="1" applyAlignment="1">
      <alignment horizontal="center"/>
    </xf>
    <xf numFmtId="2" fontId="6" fillId="2" borderId="0" xfId="3" applyNumberFormat="1" applyFont="1" applyFill="1" applyBorder="1" applyAlignment="1">
      <alignment horizontal="center"/>
    </xf>
    <xf numFmtId="2" fontId="6" fillId="2" borderId="0" xfId="3" applyNumberFormat="1" applyFont="1" applyFill="1" applyBorder="1"/>
    <xf numFmtId="165" fontId="6" fillId="2" borderId="0" xfId="3" applyNumberFormat="1" applyFont="1" applyFill="1" applyBorder="1" applyAlignment="1">
      <alignment horizontal="center" vertical="center"/>
    </xf>
    <xf numFmtId="2" fontId="1" fillId="2" borderId="0" xfId="3" applyNumberFormat="1" applyFont="1" applyFill="1" applyBorder="1"/>
    <xf numFmtId="0" fontId="20" fillId="0" borderId="0" xfId="0" applyFont="1" applyFill="1"/>
    <xf numFmtId="49" fontId="20" fillId="0" borderId="0" xfId="0" applyNumberFormat="1" applyFont="1" applyFill="1" applyBorder="1" applyAlignment="1">
      <alignment horizontal="center"/>
    </xf>
    <xf numFmtId="2" fontId="20" fillId="0" borderId="0" xfId="0" applyNumberFormat="1" applyFont="1" applyBorder="1" applyAlignment="1">
      <alignment horizontal="center" vertical="center"/>
    </xf>
    <xf numFmtId="165" fontId="21" fillId="6" borderId="0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Alignment="1">
      <alignment horizontal="center"/>
    </xf>
    <xf numFmtId="0" fontId="11" fillId="0" borderId="0" xfId="3" applyFont="1" applyFill="1" applyBorder="1" applyAlignment="1">
      <alignment horizontal="left"/>
    </xf>
    <xf numFmtId="0" fontId="25" fillId="1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center" vertical="center"/>
    </xf>
    <xf numFmtId="0" fontId="26" fillId="0" borderId="0" xfId="0" applyFont="1" applyFill="1" applyBorder="1" applyAlignment="1">
      <alignment vertical="center"/>
    </xf>
    <xf numFmtId="0" fontId="20" fillId="0" borderId="0" xfId="0" applyFont="1" applyBorder="1" applyAlignment="1">
      <alignment horizontal="center"/>
    </xf>
    <xf numFmtId="49" fontId="20" fillId="0" borderId="0" xfId="0" applyNumberFormat="1" applyFont="1" applyBorder="1" applyAlignment="1">
      <alignment horizontal="center"/>
    </xf>
    <xf numFmtId="0" fontId="20" fillId="0" borderId="0" xfId="0" applyFont="1" applyBorder="1" applyAlignment="1">
      <alignment horizontal="center" vertical="center"/>
    </xf>
    <xf numFmtId="2" fontId="25" fillId="13" borderId="0" xfId="0" applyNumberFormat="1" applyFont="1" applyFill="1" applyBorder="1" applyAlignment="1">
      <alignment horizontal="center" vertical="center"/>
    </xf>
    <xf numFmtId="2" fontId="21" fillId="14" borderId="0" xfId="0" applyNumberFormat="1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center"/>
    </xf>
    <xf numFmtId="49" fontId="6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 applyAlignment="1">
      <alignment horizontal="center"/>
    </xf>
    <xf numFmtId="2" fontId="6" fillId="2" borderId="0" xfId="0" applyNumberFormat="1" applyFont="1" applyFill="1" applyBorder="1"/>
    <xf numFmtId="2" fontId="6" fillId="0" borderId="0" xfId="0" applyNumberFormat="1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165" fontId="21" fillId="0" borderId="0" xfId="0" applyNumberFormat="1" applyFont="1" applyFill="1" applyBorder="1" applyAlignment="1">
      <alignment horizontal="center" vertical="center"/>
    </xf>
    <xf numFmtId="0" fontId="12" fillId="15" borderId="0" xfId="0" applyFont="1" applyFill="1" applyBorder="1" applyAlignment="1">
      <alignment horizontal="center" vertical="center"/>
    </xf>
    <xf numFmtId="0" fontId="20" fillId="15" borderId="0" xfId="0" applyFont="1" applyFill="1" applyBorder="1" applyAlignment="1">
      <alignment horizontal="left"/>
    </xf>
    <xf numFmtId="0" fontId="26" fillId="15" borderId="0" xfId="0" applyFont="1" applyFill="1" applyBorder="1" applyAlignment="1">
      <alignment horizontal="center"/>
    </xf>
    <xf numFmtId="0" fontId="20" fillId="15" borderId="0" xfId="0" applyFont="1" applyFill="1" applyBorder="1"/>
    <xf numFmtId="0" fontId="20" fillId="15" borderId="0" xfId="0" applyFont="1" applyFill="1" applyBorder="1" applyAlignment="1">
      <alignment horizontal="center"/>
    </xf>
    <xf numFmtId="49" fontId="20" fillId="15" borderId="0" xfId="0" applyNumberFormat="1" applyFont="1" applyFill="1" applyBorder="1" applyAlignment="1">
      <alignment horizontal="center"/>
    </xf>
    <xf numFmtId="2" fontId="20" fillId="15" borderId="0" xfId="0" applyNumberFormat="1" applyFont="1" applyFill="1" applyBorder="1"/>
    <xf numFmtId="2" fontId="9" fillId="0" borderId="0" xfId="0" applyNumberFormat="1" applyFont="1" applyFill="1" applyBorder="1" applyAlignment="1">
      <alignment horizontal="center" vertical="center" wrapText="1"/>
    </xf>
    <xf numFmtId="0" fontId="12" fillId="13" borderId="0" xfId="0" applyFont="1" applyFill="1" applyBorder="1" applyAlignment="1">
      <alignment horizontal="center" vertical="center"/>
    </xf>
    <xf numFmtId="0" fontId="20" fillId="0" borderId="0" xfId="0" applyFont="1" applyFill="1" applyAlignment="1">
      <alignment horizontal="left" vertical="center"/>
    </xf>
    <xf numFmtId="0" fontId="26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vertical="center"/>
    </xf>
    <xf numFmtId="2" fontId="12" fillId="13" borderId="0" xfId="0" applyNumberFormat="1" applyFont="1" applyFill="1" applyBorder="1" applyAlignment="1">
      <alignment horizontal="center" vertical="center"/>
    </xf>
    <xf numFmtId="165" fontId="12" fillId="0" borderId="0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12" fillId="0" borderId="0" xfId="0" applyFont="1"/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right" vertical="center"/>
    </xf>
    <xf numFmtId="0" fontId="26" fillId="0" borderId="0" xfId="0" applyFont="1" applyFill="1" applyAlignment="1">
      <alignment horizontal="center" vertical="center"/>
    </xf>
    <xf numFmtId="2" fontId="20" fillId="0" borderId="0" xfId="0" applyNumberFormat="1" applyFont="1" applyFill="1" applyAlignment="1">
      <alignment horizontal="center" vertical="center"/>
    </xf>
    <xf numFmtId="2" fontId="20" fillId="0" borderId="0" xfId="0" applyNumberFormat="1" applyFont="1" applyAlignment="1">
      <alignment horizontal="center" vertical="center"/>
    </xf>
    <xf numFmtId="165" fontId="25" fillId="0" borderId="0" xfId="0" applyNumberFormat="1" applyFont="1" applyAlignment="1">
      <alignment horizontal="center" vertical="center"/>
    </xf>
    <xf numFmtId="0" fontId="25" fillId="0" borderId="0" xfId="0" applyFont="1"/>
    <xf numFmtId="2" fontId="20" fillId="0" borderId="0" xfId="0" applyNumberFormat="1" applyFont="1" applyFill="1" applyBorder="1" applyAlignment="1">
      <alignment horizontal="center" vertical="center"/>
    </xf>
    <xf numFmtId="2" fontId="11" fillId="0" borderId="0" xfId="0" applyNumberFormat="1" applyFont="1" applyFill="1" applyAlignment="1">
      <alignment horizontal="center"/>
    </xf>
    <xf numFmtId="2" fontId="20" fillId="15" borderId="0" xfId="0" applyNumberFormat="1" applyFont="1" applyFill="1" applyBorder="1" applyAlignment="1">
      <alignment horizontal="center"/>
    </xf>
    <xf numFmtId="165" fontId="12" fillId="15" borderId="0" xfId="0" applyNumberFormat="1" applyFont="1" applyFill="1" applyBorder="1" applyAlignment="1">
      <alignment horizontal="center" vertical="center"/>
    </xf>
    <xf numFmtId="2" fontId="12" fillId="2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left" vertical="center"/>
    </xf>
    <xf numFmtId="165" fontId="12" fillId="0" borderId="0" xfId="0" applyNumberFormat="1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49" fontId="2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/>
    </xf>
    <xf numFmtId="0" fontId="20" fillId="15" borderId="0" xfId="0" applyFont="1" applyFill="1" applyBorder="1" applyAlignment="1">
      <alignment horizontal="left" vertical="center"/>
    </xf>
    <xf numFmtId="0" fontId="26" fillId="15" borderId="0" xfId="0" applyFont="1" applyFill="1" applyBorder="1" applyAlignment="1">
      <alignment horizontal="center" vertical="center"/>
    </xf>
    <xf numFmtId="0" fontId="20" fillId="15" borderId="0" xfId="0" applyFont="1" applyFill="1" applyBorder="1" applyAlignment="1">
      <alignment horizontal="center" vertical="center"/>
    </xf>
    <xf numFmtId="49" fontId="20" fillId="15" borderId="0" xfId="0" applyNumberFormat="1" applyFont="1" applyFill="1" applyBorder="1" applyAlignment="1">
      <alignment horizontal="center" vertical="center"/>
    </xf>
    <xf numFmtId="2" fontId="20" fillId="15" borderId="0" xfId="0" applyNumberFormat="1" applyFont="1" applyFill="1" applyBorder="1" applyAlignment="1">
      <alignment horizontal="center" vertical="center"/>
    </xf>
    <xf numFmtId="0" fontId="12" fillId="13" borderId="0" xfId="0" applyFont="1" applyFill="1" applyBorder="1" applyAlignment="1">
      <alignment horizontal="center"/>
    </xf>
    <xf numFmtId="0" fontId="20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/>
    </xf>
    <xf numFmtId="2" fontId="0" fillId="0" borderId="0" xfId="0" applyNumberFormat="1"/>
    <xf numFmtId="0" fontId="25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0" fillId="0" borderId="0" xfId="0" applyFont="1" applyBorder="1" applyAlignment="1">
      <alignment vertical="center"/>
    </xf>
    <xf numFmtId="0" fontId="25" fillId="0" borderId="0" xfId="0" applyFont="1" applyBorder="1" applyAlignment="1">
      <alignment horizontal="center"/>
    </xf>
    <xf numFmtId="165" fontId="25" fillId="0" borderId="0" xfId="0" applyNumberFormat="1" applyFont="1" applyBorder="1" applyAlignment="1">
      <alignment horizontal="center" vertical="center"/>
    </xf>
    <xf numFmtId="2" fontId="11" fillId="0" borderId="0" xfId="0" applyNumberFormat="1" applyFont="1" applyBorder="1" applyAlignment="1">
      <alignment horizontal="center" vertical="center"/>
    </xf>
    <xf numFmtId="165" fontId="27" fillId="0" borderId="0" xfId="0" applyNumberFormat="1" applyFont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/>
    </xf>
    <xf numFmtId="2" fontId="20" fillId="0" borderId="0" xfId="0" applyNumberFormat="1" applyFont="1" applyBorder="1" applyAlignment="1">
      <alignment horizontal="center"/>
    </xf>
    <xf numFmtId="0" fontId="26" fillId="0" borderId="0" xfId="0" applyFont="1" applyFill="1" applyBorder="1" applyAlignment="1">
      <alignment horizontal="right" vertical="center"/>
    </xf>
    <xf numFmtId="0" fontId="20" fillId="0" borderId="0" xfId="0" applyFont="1" applyFill="1" applyAlignment="1">
      <alignment horizontal="right"/>
    </xf>
    <xf numFmtId="2" fontId="6" fillId="0" borderId="0" xfId="0" applyNumberFormat="1" applyFont="1" applyFill="1"/>
    <xf numFmtId="0" fontId="20" fillId="16" borderId="0" xfId="0" applyFont="1" applyFill="1" applyBorder="1" applyAlignment="1">
      <alignment horizontal="center" vertical="center"/>
    </xf>
    <xf numFmtId="0" fontId="20" fillId="16" borderId="0" xfId="0" applyFont="1" applyFill="1" applyBorder="1" applyAlignment="1">
      <alignment horizontal="left"/>
    </xf>
    <xf numFmtId="0" fontId="26" fillId="16" borderId="0" xfId="0" applyFont="1" applyFill="1" applyBorder="1" applyAlignment="1">
      <alignment horizontal="center"/>
    </xf>
    <xf numFmtId="0" fontId="20" fillId="16" borderId="0" xfId="0" applyFont="1" applyFill="1" applyBorder="1"/>
    <xf numFmtId="0" fontId="20" fillId="16" borderId="0" xfId="0" applyFont="1" applyFill="1" applyBorder="1" applyAlignment="1">
      <alignment horizontal="center"/>
    </xf>
    <xf numFmtId="49" fontId="20" fillId="16" borderId="0" xfId="0" applyNumberFormat="1" applyFont="1" applyFill="1" applyBorder="1" applyAlignment="1">
      <alignment horizontal="center"/>
    </xf>
    <xf numFmtId="2" fontId="20" fillId="16" borderId="0" xfId="0" applyNumberFormat="1" applyFont="1" applyFill="1" applyBorder="1"/>
    <xf numFmtId="165" fontId="25" fillId="16" borderId="0" xfId="0" applyNumberFormat="1" applyFont="1" applyFill="1" applyBorder="1" applyAlignment="1">
      <alignment horizontal="center" vertical="center"/>
    </xf>
    <xf numFmtId="2" fontId="25" fillId="16" borderId="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/>
    </xf>
    <xf numFmtId="0" fontId="20" fillId="17" borderId="0" xfId="0" applyFont="1" applyFill="1" applyBorder="1" applyAlignment="1">
      <alignment horizontal="center" vertical="center"/>
    </xf>
    <xf numFmtId="0" fontId="20" fillId="17" borderId="0" xfId="0" applyFont="1" applyFill="1" applyBorder="1" applyAlignment="1">
      <alignment horizontal="left"/>
    </xf>
    <xf numFmtId="0" fontId="26" fillId="17" borderId="0" xfId="0" applyFont="1" applyFill="1" applyBorder="1" applyAlignment="1">
      <alignment horizontal="center"/>
    </xf>
    <xf numFmtId="0" fontId="20" fillId="17" borderId="0" xfId="0" applyFont="1" applyFill="1" applyBorder="1"/>
    <xf numFmtId="0" fontId="20" fillId="17" borderId="0" xfId="0" applyFont="1" applyFill="1" applyBorder="1" applyAlignment="1">
      <alignment horizontal="center"/>
    </xf>
    <xf numFmtId="49" fontId="20" fillId="17" borderId="0" xfId="0" applyNumberFormat="1" applyFont="1" applyFill="1" applyBorder="1" applyAlignment="1">
      <alignment horizontal="center"/>
    </xf>
    <xf numFmtId="2" fontId="20" fillId="17" borderId="0" xfId="0" applyNumberFormat="1" applyFont="1" applyFill="1" applyBorder="1"/>
    <xf numFmtId="0" fontId="26" fillId="0" borderId="0" xfId="0" applyFont="1" applyFill="1" applyAlignment="1">
      <alignment horizontal="center"/>
    </xf>
    <xf numFmtId="2" fontId="28" fillId="0" borderId="0" xfId="0" applyNumberFormat="1" applyFont="1" applyBorder="1" applyAlignment="1">
      <alignment horizontal="center" vertical="center"/>
    </xf>
    <xf numFmtId="0" fontId="1" fillId="0" borderId="0" xfId="0" applyFont="1" applyFill="1" applyBorder="1" applyAlignment="1">
      <alignment horizontal="left"/>
    </xf>
    <xf numFmtId="0" fontId="6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2" fontId="5" fillId="3" borderId="0" xfId="0" applyNumberFormat="1" applyFont="1" applyFill="1" applyBorder="1" applyAlignment="1">
      <alignment horizontal="center" vertical="center"/>
    </xf>
    <xf numFmtId="0" fontId="6" fillId="9" borderId="0" xfId="0" applyFont="1" applyFill="1"/>
    <xf numFmtId="0" fontId="6" fillId="9" borderId="0" xfId="0" applyFont="1" applyFill="1" applyAlignment="1">
      <alignment horizontal="left"/>
    </xf>
    <xf numFmtId="0" fontId="6" fillId="9" borderId="0" xfId="0" applyFont="1" applyFill="1" applyAlignment="1">
      <alignment horizontal="center"/>
    </xf>
    <xf numFmtId="2" fontId="6" fillId="9" borderId="0" xfId="0" applyNumberFormat="1" applyFont="1" applyFill="1"/>
    <xf numFmtId="165" fontId="6" fillId="9" borderId="0" xfId="0" applyNumberFormat="1" applyFont="1" applyFill="1"/>
    <xf numFmtId="0" fontId="22" fillId="0" borderId="0" xfId="3" applyFont="1"/>
    <xf numFmtId="0" fontId="1" fillId="0" borderId="0" xfId="0" applyFont="1" applyAlignment="1">
      <alignment horizontal="right"/>
    </xf>
    <xf numFmtId="2" fontId="6" fillId="0" borderId="0" xfId="3" applyNumberFormat="1"/>
    <xf numFmtId="0" fontId="30" fillId="0" borderId="0" xfId="0" applyFont="1" applyFill="1" applyAlignment="1">
      <alignment horizontal="center"/>
    </xf>
    <xf numFmtId="0" fontId="23" fillId="0" borderId="0" xfId="3" applyFont="1" applyFill="1"/>
    <xf numFmtId="0" fontId="0" fillId="0" borderId="0" xfId="0" applyFont="1" applyFill="1" applyAlignment="1">
      <alignment horizontal="left" vertical="center"/>
    </xf>
    <xf numFmtId="0" fontId="31" fillId="0" borderId="0" xfId="3" applyFont="1"/>
    <xf numFmtId="0" fontId="11" fillId="0" borderId="0" xfId="0" applyFont="1" applyAlignment="1">
      <alignment horizontal="center" vertical="center"/>
    </xf>
    <xf numFmtId="0" fontId="20" fillId="0" borderId="0" xfId="3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3" applyFill="1" applyAlignment="1">
      <alignment horizontal="center"/>
    </xf>
    <xf numFmtId="0" fontId="6" fillId="0" borderId="0" xfId="3" applyFill="1" applyAlignment="1">
      <alignment horizontal="center" vertical="center" wrapText="1"/>
    </xf>
    <xf numFmtId="0" fontId="6" fillId="0" borderId="0" xfId="3" applyFill="1" applyAlignment="1">
      <alignment vertical="center"/>
    </xf>
    <xf numFmtId="0" fontId="7" fillId="0" borderId="0" xfId="1" applyFont="1" applyFill="1" applyAlignment="1">
      <alignment horizontal="left" vertical="center"/>
    </xf>
    <xf numFmtId="165" fontId="21" fillId="6" borderId="0" xfId="0" applyNumberFormat="1" applyFont="1" applyFill="1" applyAlignment="1">
      <alignment horizontal="center" vertical="center"/>
    </xf>
    <xf numFmtId="2" fontId="10" fillId="7" borderId="0" xfId="3" applyNumberFormat="1" applyFont="1" applyFill="1" applyAlignment="1">
      <alignment horizontal="center" vertical="center" wrapText="1"/>
    </xf>
    <xf numFmtId="165" fontId="21" fillId="0" borderId="0" xfId="0" applyNumberFormat="1" applyFont="1" applyAlignment="1">
      <alignment horizontal="center" vertical="center"/>
    </xf>
    <xf numFmtId="2" fontId="11" fillId="0" borderId="0" xfId="0" applyNumberFormat="1" applyFont="1"/>
    <xf numFmtId="165" fontId="11" fillId="0" borderId="0" xfId="0" applyNumberFormat="1" applyFont="1" applyAlignment="1">
      <alignment horizontal="center" vertical="center"/>
    </xf>
    <xf numFmtId="165" fontId="6" fillId="2" borderId="0" xfId="3" applyNumberFormat="1" applyFill="1" applyAlignment="1">
      <alignment horizontal="center" vertical="center"/>
    </xf>
    <xf numFmtId="2" fontId="1" fillId="2" borderId="0" xfId="3" applyNumberFormat="1" applyFont="1" applyFill="1"/>
    <xf numFmtId="2" fontId="10" fillId="10" borderId="0" xfId="3" applyNumberFormat="1" applyFont="1" applyFill="1" applyAlignment="1">
      <alignment horizontal="center" vertical="center" wrapText="1"/>
    </xf>
    <xf numFmtId="2" fontId="21" fillId="10" borderId="0" xfId="0" applyNumberFormat="1" applyFont="1" applyFill="1" applyAlignment="1">
      <alignment horizontal="center" vertical="center" wrapText="1"/>
    </xf>
    <xf numFmtId="165" fontId="6" fillId="0" borderId="0" xfId="3" applyNumberFormat="1"/>
    <xf numFmtId="165" fontId="12" fillId="15" borderId="0" xfId="0" applyNumberFormat="1" applyFont="1" applyFill="1" applyAlignment="1">
      <alignment horizontal="center" vertical="center"/>
    </xf>
    <xf numFmtId="2" fontId="12" fillId="15" borderId="0" xfId="0" applyNumberFormat="1" applyFont="1" applyFill="1" applyAlignment="1">
      <alignment horizontal="center" vertical="center" wrapText="1"/>
    </xf>
    <xf numFmtId="165" fontId="12" fillId="0" borderId="0" xfId="0" applyNumberFormat="1" applyFont="1" applyAlignment="1">
      <alignment horizontal="center" vertical="center"/>
    </xf>
    <xf numFmtId="2" fontId="12" fillId="0" borderId="0" xfId="0" applyNumberFormat="1" applyFont="1" applyAlignment="1">
      <alignment horizontal="center" vertical="center" wrapText="1"/>
    </xf>
    <xf numFmtId="2" fontId="10" fillId="0" borderId="0" xfId="3" applyNumberFormat="1" applyFont="1" applyAlignment="1">
      <alignment horizontal="center" vertical="center" wrapText="1"/>
    </xf>
    <xf numFmtId="167" fontId="12" fillId="15" borderId="0" xfId="0" applyNumberFormat="1" applyFont="1" applyFill="1" applyAlignment="1">
      <alignment horizontal="center" vertical="center"/>
    </xf>
    <xf numFmtId="165" fontId="6" fillId="0" borderId="0" xfId="3" applyNumberFormat="1" applyAlignment="1">
      <alignment horizontal="center" vertical="center"/>
    </xf>
    <xf numFmtId="165" fontId="25" fillId="17" borderId="0" xfId="0" applyNumberFormat="1" applyFont="1" applyFill="1" applyAlignment="1">
      <alignment horizontal="center" vertical="center"/>
    </xf>
    <xf numFmtId="2" fontId="25" fillId="17" borderId="0" xfId="0" applyNumberFormat="1" applyFont="1" applyFill="1" applyAlignment="1">
      <alignment horizontal="center" vertical="center" wrapText="1"/>
    </xf>
    <xf numFmtId="2" fontId="21" fillId="14" borderId="0" xfId="0" applyNumberFormat="1" applyFont="1" applyFill="1" applyAlignment="1">
      <alignment horizontal="center" vertical="center" wrapText="1"/>
    </xf>
    <xf numFmtId="165" fontId="5" fillId="2" borderId="0" xfId="0" applyNumberFormat="1" applyFont="1" applyFill="1" applyAlignment="1">
      <alignment horizontal="center" vertical="center"/>
    </xf>
    <xf numFmtId="2" fontId="5" fillId="2" borderId="0" xfId="0" applyNumberFormat="1" applyFont="1" applyFill="1"/>
    <xf numFmtId="165" fontId="29" fillId="17" borderId="0" xfId="0" applyNumberFormat="1" applyFont="1" applyFill="1" applyAlignment="1">
      <alignment horizontal="center" vertical="center"/>
    </xf>
    <xf numFmtId="2" fontId="29" fillId="17" borderId="0" xfId="0" applyNumberFormat="1" applyFont="1" applyFill="1" applyAlignment="1">
      <alignment horizontal="center" vertical="center" wrapText="1"/>
    </xf>
    <xf numFmtId="0" fontId="5" fillId="2" borderId="0" xfId="3" applyFont="1" applyFill="1" applyAlignment="1">
      <alignment horizontal="center" vertical="center"/>
    </xf>
    <xf numFmtId="0" fontId="6" fillId="2" borderId="0" xfId="3" applyFill="1" applyAlignment="1">
      <alignment horizontal="left"/>
    </xf>
    <xf numFmtId="0" fontId="1" fillId="2" borderId="0" xfId="3" applyFont="1" applyFill="1" applyAlignment="1">
      <alignment horizontal="center"/>
    </xf>
    <xf numFmtId="0" fontId="6" fillId="2" borderId="0" xfId="3" applyFill="1"/>
    <xf numFmtId="0" fontId="6" fillId="2" borderId="0" xfId="3" applyFill="1" applyAlignment="1">
      <alignment horizontal="center"/>
    </xf>
    <xf numFmtId="49" fontId="6" fillId="2" borderId="0" xfId="3" applyNumberFormat="1" applyFill="1" applyAlignment="1">
      <alignment horizontal="center"/>
    </xf>
    <xf numFmtId="2" fontId="6" fillId="2" borderId="0" xfId="3" applyNumberFormat="1" applyFill="1" applyAlignment="1">
      <alignment horizontal="center"/>
    </xf>
    <xf numFmtId="2" fontId="6" fillId="2" borderId="0" xfId="3" applyNumberFormat="1" applyFill="1"/>
    <xf numFmtId="2" fontId="9" fillId="7" borderId="0" xfId="0" applyNumberFormat="1" applyFont="1" applyFill="1" applyAlignment="1">
      <alignment horizontal="center" vertical="center" wrapText="1"/>
    </xf>
    <xf numFmtId="0" fontId="5" fillId="12" borderId="0" xfId="3" applyFont="1" applyFill="1" applyAlignment="1">
      <alignment horizontal="center"/>
    </xf>
    <xf numFmtId="2" fontId="7" fillId="0" borderId="0" xfId="3" applyNumberFormat="1" applyFont="1" applyAlignment="1">
      <alignment horizontal="center" vertical="center"/>
    </xf>
    <xf numFmtId="2" fontId="9" fillId="2" borderId="0" xfId="3" applyNumberFormat="1" applyFont="1" applyFill="1" applyAlignment="1">
      <alignment horizontal="center" vertical="center" wrapText="1"/>
    </xf>
    <xf numFmtId="2" fontId="6" fillId="0" borderId="0" xfId="3" applyNumberFormat="1" applyAlignment="1">
      <alignment horizontal="center"/>
    </xf>
    <xf numFmtId="2" fontId="1" fillId="0" borderId="0" xfId="3" applyNumberFormat="1" applyFont="1" applyAlignment="1">
      <alignment horizontal="center"/>
    </xf>
    <xf numFmtId="9" fontId="11" fillId="0" borderId="0" xfId="0" applyNumberFormat="1" applyFont="1" applyFill="1" applyAlignment="1">
      <alignment horizontal="left"/>
    </xf>
    <xf numFmtId="0" fontId="23" fillId="0" borderId="0" xfId="3" applyFont="1" applyFill="1" applyAlignment="1">
      <alignment horizontal="center"/>
    </xf>
    <xf numFmtId="0" fontId="20" fillId="0" borderId="0" xfId="3" applyFont="1" applyFill="1" applyAlignment="1">
      <alignment vertical="center"/>
    </xf>
    <xf numFmtId="1" fontId="20" fillId="0" borderId="0" xfId="0" applyNumberFormat="1" applyFont="1" applyFill="1" applyBorder="1" applyAlignment="1">
      <alignment horizontal="center" vertical="center"/>
    </xf>
    <xf numFmtId="1" fontId="20" fillId="0" borderId="0" xfId="0" applyNumberFormat="1" applyFont="1" applyFill="1" applyAlignment="1">
      <alignment horizontal="center" vertical="center"/>
    </xf>
    <xf numFmtId="0" fontId="6" fillId="0" borderId="0" xfId="3" applyFont="1" applyFill="1" applyBorder="1" applyAlignment="1">
      <alignment horizontal="right" vertical="center"/>
    </xf>
    <xf numFmtId="0" fontId="6" fillId="0" borderId="0" xfId="3" applyFont="1" applyFill="1" applyBorder="1" applyAlignment="1">
      <alignment horizontal="left"/>
    </xf>
    <xf numFmtId="0" fontId="6" fillId="0" borderId="0" xfId="3" applyFont="1" applyFill="1" applyAlignment="1">
      <alignment horizontal="center"/>
    </xf>
    <xf numFmtId="0" fontId="0" fillId="0" borderId="0" xfId="3" applyFont="1" applyFill="1" applyAlignment="1">
      <alignment horizontal="center"/>
    </xf>
    <xf numFmtId="0" fontId="25" fillId="13" borderId="0" xfId="0" applyFont="1" applyFill="1" applyAlignment="1">
      <alignment horizontal="center"/>
    </xf>
    <xf numFmtId="2" fontId="25" fillId="13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center"/>
    </xf>
    <xf numFmtId="0" fontId="23" fillId="0" borderId="0" xfId="0" applyFont="1" applyFill="1"/>
    <xf numFmtId="49" fontId="0" fillId="0" borderId="0" xfId="0" applyNumberFormat="1" applyFill="1" applyAlignment="1">
      <alignment horizontal="center"/>
    </xf>
    <xf numFmtId="0" fontId="11" fillId="0" borderId="0" xfId="3" applyFont="1" applyFill="1"/>
    <xf numFmtId="0" fontId="11" fillId="0" borderId="0" xfId="0" applyFont="1" applyFill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11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vertical="center"/>
    </xf>
    <xf numFmtId="2" fontId="6" fillId="9" borderId="0" xfId="3" applyNumberFormat="1" applyFill="1" applyAlignment="1">
      <alignment horizontal="center"/>
    </xf>
    <xf numFmtId="1" fontId="6" fillId="0" borderId="0" xfId="3" applyNumberFormat="1" applyFill="1" applyAlignment="1">
      <alignment horizontal="center" wrapText="1"/>
    </xf>
    <xf numFmtId="0" fontId="6" fillId="0" borderId="0" xfId="3" applyFill="1" applyAlignment="1">
      <alignment wrapText="1"/>
    </xf>
    <xf numFmtId="0" fontId="6" fillId="0" borderId="0" xfId="3" applyFill="1" applyAlignment="1">
      <alignment horizontal="left"/>
    </xf>
    <xf numFmtId="0" fontId="33" fillId="0" borderId="24" xfId="0" applyFont="1" applyBorder="1" applyAlignment="1">
      <alignment horizontal="center" wrapText="1"/>
    </xf>
    <xf numFmtId="0" fontId="33" fillId="0" borderId="23" xfId="0" applyFont="1" applyBorder="1" applyAlignment="1">
      <alignment horizontal="center" wrapText="1"/>
    </xf>
    <xf numFmtId="0" fontId="34" fillId="0" borderId="0" xfId="0" applyFont="1"/>
    <xf numFmtId="0" fontId="33" fillId="18" borderId="25" xfId="0" applyFont="1" applyFill="1" applyBorder="1" applyAlignment="1">
      <alignment horizontal="left"/>
    </xf>
    <xf numFmtId="0" fontId="35" fillId="18" borderId="26" xfId="0" applyFont="1" applyFill="1" applyBorder="1" applyAlignment="1">
      <alignment horizontal="center"/>
    </xf>
    <xf numFmtId="0" fontId="36" fillId="0" borderId="0" xfId="0" applyFont="1" applyAlignment="1">
      <alignment horizontal="center"/>
    </xf>
    <xf numFmtId="0" fontId="35" fillId="0" borderId="25" xfId="0" applyFont="1" applyBorder="1" applyAlignment="1">
      <alignment horizontal="center"/>
    </xf>
    <xf numFmtId="0" fontId="35" fillId="0" borderId="26" xfId="0" applyFont="1" applyBorder="1" applyAlignment="1">
      <alignment horizontal="center"/>
    </xf>
    <xf numFmtId="9" fontId="35" fillId="0" borderId="25" xfId="0" applyNumberFormat="1" applyFont="1" applyBorder="1" applyAlignment="1">
      <alignment horizontal="center"/>
    </xf>
    <xf numFmtId="9" fontId="35" fillId="0" borderId="26" xfId="0" applyNumberFormat="1" applyFont="1" applyBorder="1" applyAlignment="1">
      <alignment horizontal="center"/>
    </xf>
    <xf numFmtId="0" fontId="34" fillId="0" borderId="0" xfId="0" applyFont="1" applyAlignment="1">
      <alignment horizontal="left"/>
    </xf>
    <xf numFmtId="0" fontId="34" fillId="0" borderId="0" xfId="0" applyFont="1" applyAlignment="1">
      <alignment horizontal="center"/>
    </xf>
    <xf numFmtId="0" fontId="36" fillId="0" borderId="0" xfId="0" applyFont="1" applyAlignment="1">
      <alignment horizontal="right"/>
    </xf>
    <xf numFmtId="0" fontId="33" fillId="19" borderId="25" xfId="0" applyFont="1" applyFill="1" applyBorder="1" applyAlignment="1">
      <alignment horizontal="left"/>
    </xf>
    <xf numFmtId="0" fontId="35" fillId="19" borderId="26" xfId="0" applyFont="1" applyFill="1" applyBorder="1" applyAlignment="1">
      <alignment horizontal="center"/>
    </xf>
    <xf numFmtId="0" fontId="36" fillId="19" borderId="24" xfId="0" applyFont="1" applyFill="1" applyBorder="1" applyAlignment="1">
      <alignment horizontal="center"/>
    </xf>
    <xf numFmtId="0" fontId="33" fillId="0" borderId="25" xfId="0" applyFont="1" applyBorder="1" applyAlignment="1">
      <alignment horizontal="left"/>
    </xf>
    <xf numFmtId="0" fontId="35" fillId="0" borderId="0" xfId="0" applyFont="1" applyAlignment="1">
      <alignment horizontal="center"/>
    </xf>
    <xf numFmtId="0" fontId="33" fillId="0" borderId="24" xfId="0" applyFont="1" applyBorder="1" applyAlignment="1">
      <alignment horizontal="center"/>
    </xf>
    <xf numFmtId="0" fontId="34" fillId="19" borderId="24" xfId="0" applyFont="1" applyFill="1" applyBorder="1" applyAlignment="1">
      <alignment horizontal="center"/>
    </xf>
    <xf numFmtId="0" fontId="33" fillId="0" borderId="0" xfId="0" applyFont="1" applyAlignment="1">
      <alignment horizontal="center"/>
    </xf>
    <xf numFmtId="0" fontId="11" fillId="0" borderId="0" xfId="0" applyFont="1"/>
    <xf numFmtId="0" fontId="37" fillId="0" borderId="25" xfId="0" applyFont="1" applyBorder="1" applyAlignment="1">
      <alignment horizontal="center"/>
    </xf>
    <xf numFmtId="0" fontId="37" fillId="0" borderId="26" xfId="0" applyFont="1" applyBorder="1" applyAlignment="1">
      <alignment horizontal="center"/>
    </xf>
    <xf numFmtId="0" fontId="35" fillId="20" borderId="26" xfId="0" applyFont="1" applyFill="1" applyBorder="1" applyAlignment="1">
      <alignment horizontal="center"/>
    </xf>
    <xf numFmtId="0" fontId="38" fillId="0" borderId="0" xfId="0" applyFont="1" applyAlignment="1">
      <alignment wrapText="1"/>
    </xf>
    <xf numFmtId="0" fontId="39" fillId="0" borderId="0" xfId="0" applyFont="1"/>
    <xf numFmtId="0" fontId="39" fillId="0" borderId="0" xfId="0" applyFont="1" applyAlignment="1">
      <alignment wrapText="1"/>
    </xf>
    <xf numFmtId="0" fontId="38" fillId="0" borderId="24" xfId="0" applyFont="1" applyBorder="1" applyAlignment="1">
      <alignment wrapText="1"/>
    </xf>
    <xf numFmtId="0" fontId="40" fillId="0" borderId="24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39" fillId="0" borderId="24" xfId="0" applyFont="1" applyBorder="1" applyAlignment="1">
      <alignment wrapText="1"/>
    </xf>
    <xf numFmtId="0" fontId="38" fillId="0" borderId="24" xfId="0" applyFont="1" applyBorder="1"/>
    <xf numFmtId="9" fontId="41" fillId="0" borderId="24" xfId="0" applyNumberFormat="1" applyFont="1" applyBorder="1" applyAlignment="1">
      <alignment horizontal="center"/>
    </xf>
    <xf numFmtId="9" fontId="6" fillId="0" borderId="24" xfId="0" applyNumberFormat="1" applyFont="1" applyBorder="1" applyAlignment="1">
      <alignment horizontal="center"/>
    </xf>
    <xf numFmtId="0" fontId="42" fillId="0" borderId="24" xfId="0" applyFont="1" applyBorder="1" applyAlignment="1">
      <alignment horizontal="center"/>
    </xf>
    <xf numFmtId="0" fontId="42" fillId="0" borderId="0" xfId="0" applyFont="1" applyAlignment="1">
      <alignment horizontal="center"/>
    </xf>
    <xf numFmtId="9" fontId="0" fillId="0" borderId="0" xfId="0" applyNumberFormat="1"/>
    <xf numFmtId="9" fontId="42" fillId="0" borderId="24" xfId="0" applyNumberFormat="1" applyFont="1" applyBorder="1" applyAlignment="1">
      <alignment horizontal="center"/>
    </xf>
    <xf numFmtId="168" fontId="35" fillId="0" borderId="25" xfId="0" applyNumberFormat="1" applyFont="1" applyBorder="1" applyAlignment="1">
      <alignment horizontal="center"/>
    </xf>
    <xf numFmtId="0" fontId="6" fillId="0" borderId="0" xfId="0" applyFont="1" applyAlignment="1">
      <alignment vertical="top"/>
    </xf>
    <xf numFmtId="2" fontId="11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/>
    <xf numFmtId="166" fontId="6" fillId="0" borderId="0" xfId="0" applyNumberFormat="1" applyFont="1" applyFill="1"/>
    <xf numFmtId="166" fontId="6" fillId="0" borderId="0" xfId="0" applyNumberFormat="1" applyFont="1" applyFill="1" applyAlignment="1">
      <alignment horizontal="center"/>
    </xf>
    <xf numFmtId="166" fontId="20" fillId="0" borderId="0" xfId="0" applyNumberFormat="1" applyFont="1" applyFill="1" applyAlignment="1">
      <alignment horizontal="center"/>
    </xf>
    <xf numFmtId="0" fontId="11" fillId="0" borderId="0" xfId="3" applyFont="1" applyFill="1" applyAlignment="1">
      <alignment horizontal="left"/>
    </xf>
    <xf numFmtId="0" fontId="35" fillId="0" borderId="25" xfId="0" applyFont="1" applyFill="1" applyBorder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vertical="center"/>
    </xf>
    <xf numFmtId="9" fontId="11" fillId="0" borderId="0" xfId="0" applyNumberFormat="1" applyFont="1" applyAlignment="1">
      <alignment horizontal="left"/>
    </xf>
    <xf numFmtId="0" fontId="23" fillId="0" borderId="0" xfId="3" applyFont="1" applyFill="1" applyAlignment="1">
      <alignment horizontal="center" vertical="center" wrapText="1"/>
    </xf>
    <xf numFmtId="0" fontId="23" fillId="0" borderId="0" xfId="3" applyFont="1" applyFill="1" applyAlignment="1">
      <alignment vertical="center"/>
    </xf>
    <xf numFmtId="0" fontId="23" fillId="0" borderId="0" xfId="0" applyFont="1" applyFill="1" applyAlignment="1">
      <alignment vertical="center"/>
    </xf>
    <xf numFmtId="0" fontId="22" fillId="0" borderId="0" xfId="0" applyFont="1" applyFill="1" applyBorder="1" applyAlignment="1">
      <alignment horizontal="center" vertical="center"/>
    </xf>
    <xf numFmtId="0" fontId="11" fillId="0" borderId="0" xfId="1" applyFont="1" applyFill="1" applyBorder="1" applyAlignment="1">
      <alignment horizontal="left" vertical="center"/>
    </xf>
    <xf numFmtId="0" fontId="0" fillId="0" borderId="0" xfId="0"/>
    <xf numFmtId="9" fontId="6" fillId="0" borderId="24" xfId="1821" applyFont="1" applyBorder="1" applyAlignment="1">
      <alignment horizontal="center"/>
    </xf>
    <xf numFmtId="0" fontId="11" fillId="0" borderId="0" xfId="0" applyFont="1" applyFill="1" applyAlignment="1">
      <alignment horizontal="left" vertical="center"/>
    </xf>
    <xf numFmtId="0" fontId="24" fillId="0" borderId="0" xfId="3" applyFont="1" applyAlignment="1">
      <alignment vertical="center"/>
    </xf>
    <xf numFmtId="0" fontId="7" fillId="0" borderId="0" xfId="3" applyFont="1" applyAlignment="1">
      <alignment horizontal="center"/>
    </xf>
    <xf numFmtId="49" fontId="7" fillId="0" borderId="0" xfId="3" applyNumberFormat="1" applyFont="1" applyAlignment="1">
      <alignment horizontal="center"/>
    </xf>
    <xf numFmtId="0" fontId="7" fillId="0" borderId="0" xfId="3" applyFont="1" applyAlignment="1">
      <alignment horizontal="center" vertical="center"/>
    </xf>
    <xf numFmtId="2" fontId="5" fillId="12" borderId="0" xfId="3" applyNumberFormat="1" applyFont="1" applyFill="1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20" fillId="17" borderId="0" xfId="0" applyFont="1" applyFill="1" applyAlignment="1">
      <alignment horizontal="center" vertical="center"/>
    </xf>
    <xf numFmtId="0" fontId="20" fillId="17" borderId="0" xfId="0" applyFont="1" applyFill="1" applyAlignment="1">
      <alignment horizontal="left"/>
    </xf>
    <xf numFmtId="0" fontId="26" fillId="17" borderId="0" xfId="0" applyFont="1" applyFill="1" applyAlignment="1">
      <alignment horizontal="center"/>
    </xf>
    <xf numFmtId="0" fontId="20" fillId="17" borderId="0" xfId="0" applyFont="1" applyFill="1"/>
    <xf numFmtId="0" fontId="20" fillId="17" borderId="0" xfId="0" applyFont="1" applyFill="1" applyAlignment="1">
      <alignment horizontal="center"/>
    </xf>
    <xf numFmtId="49" fontId="20" fillId="17" borderId="0" xfId="0" applyNumberFormat="1" applyFont="1" applyFill="1" applyAlignment="1">
      <alignment horizontal="center"/>
    </xf>
    <xf numFmtId="2" fontId="20" fillId="17" borderId="0" xfId="0" applyNumberFormat="1" applyFont="1" applyFill="1"/>
    <xf numFmtId="0" fontId="12" fillId="3" borderId="0" xfId="0" applyFont="1" applyFill="1" applyAlignment="1">
      <alignment horizontal="center"/>
    </xf>
    <xf numFmtId="2" fontId="12" fillId="3" borderId="0" xfId="0" applyNumberFormat="1" applyFont="1" applyFill="1" applyAlignment="1">
      <alignment horizontal="center" vertical="center"/>
    </xf>
    <xf numFmtId="0" fontId="0" fillId="0" borderId="0" xfId="0"/>
    <xf numFmtId="0" fontId="7" fillId="0" borderId="0" xfId="1" applyFont="1" applyFill="1" applyBorder="1" applyAlignment="1">
      <alignment horizontal="left" vertical="center"/>
    </xf>
    <xf numFmtId="0" fontId="1" fillId="0" borderId="0" xfId="0" applyFont="1" applyFill="1" applyAlignment="1">
      <alignment horizontal="left"/>
    </xf>
    <xf numFmtId="49" fontId="6" fillId="0" borderId="0" xfId="0" applyNumberFormat="1" applyFont="1" applyFill="1" applyAlignment="1">
      <alignment horizontal="center" vertical="center"/>
    </xf>
    <xf numFmtId="0" fontId="0" fillId="0" borderId="0" xfId="0"/>
    <xf numFmtId="0" fontId="6" fillId="21" borderId="0" xfId="3" applyFill="1" applyAlignment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20" fillId="0" borderId="0" xfId="0" applyFont="1"/>
    <xf numFmtId="0" fontId="0" fillId="0" borderId="0" xfId="0"/>
    <xf numFmtId="0" fontId="0" fillId="0" borderId="0" xfId="0"/>
    <xf numFmtId="0" fontId="37" fillId="0" borderId="25" xfId="0" applyFont="1" applyFill="1" applyBorder="1" applyAlignment="1">
      <alignment horizontal="center"/>
    </xf>
    <xf numFmtId="0" fontId="0" fillId="0" borderId="0" xfId="0"/>
    <xf numFmtId="0" fontId="20" fillId="23" borderId="0" xfId="0" applyFont="1" applyFill="1"/>
    <xf numFmtId="0" fontId="2" fillId="23" borderId="0" xfId="0" applyFont="1" applyFill="1" applyAlignment="1">
      <alignment horizontal="center"/>
    </xf>
    <xf numFmtId="49" fontId="20" fillId="23" borderId="0" xfId="0" applyNumberFormat="1" applyFont="1" applyFill="1" applyAlignment="1">
      <alignment horizontal="center"/>
    </xf>
    <xf numFmtId="0" fontId="20" fillId="23" borderId="0" xfId="0" applyFont="1" applyFill="1" applyAlignment="1">
      <alignment horizontal="center"/>
    </xf>
    <xf numFmtId="0" fontId="20" fillId="23" borderId="0" xfId="0" applyFont="1" applyFill="1" applyBorder="1" applyAlignment="1">
      <alignment horizontal="left" vertical="center"/>
    </xf>
    <xf numFmtId="0" fontId="20" fillId="24" borderId="0" xfId="0" applyFont="1" applyFill="1"/>
    <xf numFmtId="0" fontId="2" fillId="24" borderId="0" xfId="0" applyFont="1" applyFill="1" applyAlignment="1">
      <alignment horizontal="center"/>
    </xf>
    <xf numFmtId="49" fontId="20" fillId="24" borderId="0" xfId="0" applyNumberFormat="1" applyFont="1" applyFill="1" applyAlignment="1">
      <alignment horizontal="center"/>
    </xf>
    <xf numFmtId="0" fontId="20" fillId="24" borderId="0" xfId="0" applyFont="1" applyFill="1" applyAlignment="1">
      <alignment horizontal="center"/>
    </xf>
    <xf numFmtId="164" fontId="1" fillId="0" borderId="6" xfId="3" applyNumberFormat="1" applyFont="1" applyBorder="1" applyAlignment="1">
      <alignment horizontal="center" vertical="center" wrapText="1"/>
    </xf>
    <xf numFmtId="0" fontId="1" fillId="0" borderId="7" xfId="3" applyFont="1" applyBorder="1" applyAlignment="1">
      <alignment horizontal="center" vertical="center"/>
    </xf>
    <xf numFmtId="0" fontId="1" fillId="0" borderId="11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8" xfId="3" applyFont="1" applyBorder="1" applyAlignment="1">
      <alignment horizontal="center" vertical="center" wrapText="1"/>
    </xf>
    <xf numFmtId="0" fontId="1" fillId="0" borderId="9" xfId="3" applyFont="1" applyBorder="1" applyAlignment="1">
      <alignment horizontal="center" vertical="center" wrapText="1"/>
    </xf>
    <xf numFmtId="0" fontId="1" fillId="0" borderId="10" xfId="3" applyFont="1" applyBorder="1" applyAlignment="1">
      <alignment horizontal="center" vertical="center" wrapText="1"/>
    </xf>
    <xf numFmtId="0" fontId="1" fillId="0" borderId="11" xfId="3" applyFont="1" applyBorder="1" applyAlignment="1">
      <alignment horizontal="center" vertical="center" wrapText="1"/>
    </xf>
    <xf numFmtId="0" fontId="1" fillId="0" borderId="12" xfId="3" applyFont="1" applyBorder="1" applyAlignment="1">
      <alignment horizontal="center" vertical="center" wrapText="1"/>
    </xf>
    <xf numFmtId="2" fontId="1" fillId="0" borderId="13" xfId="3" applyNumberFormat="1" applyFont="1" applyBorder="1" applyAlignment="1">
      <alignment horizontal="center" vertical="center" wrapText="1"/>
    </xf>
    <xf numFmtId="2" fontId="1" fillId="0" borderId="14" xfId="3" applyNumberFormat="1" applyFont="1" applyBorder="1" applyAlignment="1">
      <alignment horizontal="center" vertical="center" wrapText="1"/>
    </xf>
    <xf numFmtId="2" fontId="1" fillId="0" borderId="15" xfId="3" applyNumberFormat="1" applyFont="1" applyBorder="1" applyAlignment="1">
      <alignment horizontal="center" vertical="center" wrapText="1"/>
    </xf>
    <xf numFmtId="2" fontId="1" fillId="0" borderId="16" xfId="3" applyNumberFormat="1" applyFont="1" applyBorder="1" applyAlignment="1">
      <alignment horizontal="center" vertical="center" wrapText="1"/>
    </xf>
    <xf numFmtId="0" fontId="6" fillId="22" borderId="0" xfId="3" applyFill="1" applyAlignment="1">
      <alignment horizontal="center"/>
    </xf>
    <xf numFmtId="0" fontId="1" fillId="0" borderId="18" xfId="3" applyFont="1" applyFill="1" applyBorder="1" applyAlignment="1">
      <alignment horizontal="center" vertical="center"/>
    </xf>
    <xf numFmtId="0" fontId="1" fillId="0" borderId="18" xfId="3" applyFont="1" applyFill="1" applyBorder="1" applyAlignment="1">
      <alignment horizontal="center"/>
    </xf>
    <xf numFmtId="0" fontId="1" fillId="0" borderId="19" xfId="3" applyFont="1" applyFill="1" applyBorder="1" applyAlignment="1">
      <alignment horizontal="center" vertical="center"/>
    </xf>
    <xf numFmtId="0" fontId="1" fillId="0" borderId="20" xfId="3" applyFont="1" applyFill="1" applyBorder="1" applyAlignment="1">
      <alignment horizontal="center" vertical="center"/>
    </xf>
    <xf numFmtId="0" fontId="1" fillId="0" borderId="19" xfId="3" applyFont="1" applyFill="1" applyBorder="1" applyAlignment="1">
      <alignment horizontal="center" vertical="center" wrapText="1"/>
    </xf>
    <xf numFmtId="0" fontId="1" fillId="0" borderId="20" xfId="3" applyFont="1" applyFill="1" applyBorder="1" applyAlignment="1">
      <alignment horizontal="center" vertical="center" wrapText="1"/>
    </xf>
    <xf numFmtId="0" fontId="1" fillId="0" borderId="18" xfId="3" applyFont="1" applyFill="1" applyBorder="1" applyAlignment="1">
      <alignment horizontal="center" vertical="center" wrapText="1"/>
    </xf>
    <xf numFmtId="0" fontId="1" fillId="0" borderId="21" xfId="0" applyFont="1" applyBorder="1" applyAlignment="1">
      <alignment horizontal="center"/>
    </xf>
    <xf numFmtId="0" fontId="6" fillId="0" borderId="23" xfId="0" applyFont="1" applyBorder="1"/>
    <xf numFmtId="0" fontId="32" fillId="0" borderId="0" xfId="0" applyFont="1" applyAlignment="1">
      <alignment horizontal="center" vertical="center"/>
    </xf>
    <xf numFmtId="0" fontId="0" fillId="0" borderId="0" xfId="0"/>
    <xf numFmtId="0" fontId="6" fillId="0" borderId="22" xfId="0" applyFont="1" applyBorder="1"/>
    <xf numFmtId="0" fontId="1" fillId="0" borderId="23" xfId="0" applyFont="1" applyBorder="1" applyAlignment="1">
      <alignment horizontal="center"/>
    </xf>
    <xf numFmtId="0" fontId="6" fillId="23" borderId="0" xfId="0" applyFont="1" applyFill="1"/>
  </cellXfs>
  <cellStyles count="1822"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Followed Hyperlink" xfId="144" builtinId="9" hidden="1"/>
    <cellStyle name="Followed Hyperlink" xfId="146" builtinId="9" hidden="1"/>
    <cellStyle name="Followed Hyperlink" xfId="148" builtinId="9" hidden="1"/>
    <cellStyle name="Followed Hyperlink" xfId="150" builtinId="9" hidden="1"/>
    <cellStyle name="Followed Hyperlink" xfId="152" builtinId="9" hidden="1"/>
    <cellStyle name="Followed Hyperlink" xfId="154" builtinId="9" hidden="1"/>
    <cellStyle name="Followed Hyperlink" xfId="156" builtinId="9" hidden="1"/>
    <cellStyle name="Followed Hyperlink" xfId="158" builtinId="9" hidden="1"/>
    <cellStyle name="Followed Hyperlink" xfId="160" builtinId="9" hidden="1"/>
    <cellStyle name="Followed Hyperlink" xfId="162" builtinId="9" hidden="1"/>
    <cellStyle name="Followed Hyperlink" xfId="164" builtinId="9" hidden="1"/>
    <cellStyle name="Followed Hyperlink" xfId="166" builtinId="9" hidden="1"/>
    <cellStyle name="Followed Hyperlink" xfId="168" builtinId="9" hidden="1"/>
    <cellStyle name="Followed Hyperlink" xfId="170" builtinId="9" hidden="1"/>
    <cellStyle name="Followed Hyperlink" xfId="172" builtinId="9" hidden="1"/>
    <cellStyle name="Followed Hyperlink" xfId="174" builtinId="9" hidden="1"/>
    <cellStyle name="Followed Hyperlink" xfId="176" builtinId="9" hidden="1"/>
    <cellStyle name="Followed Hyperlink" xfId="178" builtinId="9" hidden="1"/>
    <cellStyle name="Followed Hyperlink" xfId="180" builtinId="9" hidden="1"/>
    <cellStyle name="Followed Hyperlink" xfId="182" builtinId="9" hidden="1"/>
    <cellStyle name="Followed Hyperlink" xfId="184" builtinId="9" hidden="1"/>
    <cellStyle name="Followed Hyperlink" xfId="186" builtinId="9" hidden="1"/>
    <cellStyle name="Followed Hyperlink" xfId="188" builtinId="9" hidden="1"/>
    <cellStyle name="Followed Hyperlink" xfId="190" builtinId="9" hidden="1"/>
    <cellStyle name="Followed Hyperlink" xfId="192" builtinId="9" hidden="1"/>
    <cellStyle name="Followed Hyperlink" xfId="194" builtinId="9" hidden="1"/>
    <cellStyle name="Followed Hyperlink" xfId="196" builtinId="9" hidden="1"/>
    <cellStyle name="Followed Hyperlink" xfId="198" builtinId="9" hidden="1"/>
    <cellStyle name="Followed Hyperlink" xfId="200" builtinId="9" hidden="1"/>
    <cellStyle name="Followed Hyperlink" xfId="202" builtinId="9" hidden="1"/>
    <cellStyle name="Followed Hyperlink" xfId="204" builtinId="9" hidden="1"/>
    <cellStyle name="Followed Hyperlink" xfId="206" builtinId="9" hidden="1"/>
    <cellStyle name="Followed Hyperlink" xfId="208" builtinId="9" hidden="1"/>
    <cellStyle name="Followed Hyperlink" xfId="210" builtinId="9" hidden="1"/>
    <cellStyle name="Followed Hyperlink" xfId="212" builtinId="9" hidden="1"/>
    <cellStyle name="Followed Hyperlink" xfId="214" builtinId="9" hidden="1"/>
    <cellStyle name="Followed Hyperlink" xfId="216" builtinId="9" hidden="1"/>
    <cellStyle name="Followed Hyperlink" xfId="218" builtinId="9" hidden="1"/>
    <cellStyle name="Followed Hyperlink" xfId="220" builtinId="9" hidden="1"/>
    <cellStyle name="Followed Hyperlink" xfId="222" builtinId="9" hidden="1"/>
    <cellStyle name="Followed Hyperlink" xfId="224" builtinId="9" hidden="1"/>
    <cellStyle name="Followed Hyperlink" xfId="226" builtinId="9" hidden="1"/>
    <cellStyle name="Followed Hyperlink" xfId="228" builtinId="9" hidden="1"/>
    <cellStyle name="Followed Hyperlink" xfId="230" builtinId="9" hidden="1"/>
    <cellStyle name="Followed Hyperlink" xfId="232" builtinId="9" hidden="1"/>
    <cellStyle name="Followed Hyperlink" xfId="234" builtinId="9" hidden="1"/>
    <cellStyle name="Followed Hyperlink" xfId="236" builtinId="9" hidden="1"/>
    <cellStyle name="Followed Hyperlink" xfId="238" builtinId="9" hidden="1"/>
    <cellStyle name="Followed Hyperlink" xfId="240" builtinId="9" hidden="1"/>
    <cellStyle name="Followed Hyperlink" xfId="242" builtinId="9" hidden="1"/>
    <cellStyle name="Followed Hyperlink" xfId="244" builtinId="9" hidden="1"/>
    <cellStyle name="Followed Hyperlink" xfId="246" builtinId="9" hidden="1"/>
    <cellStyle name="Followed Hyperlink" xfId="248" builtinId="9" hidden="1"/>
    <cellStyle name="Followed Hyperlink" xfId="250" builtinId="9" hidden="1"/>
    <cellStyle name="Followed Hyperlink" xfId="252" builtinId="9" hidden="1"/>
    <cellStyle name="Followed Hyperlink" xfId="254" builtinId="9" hidden="1"/>
    <cellStyle name="Followed Hyperlink" xfId="256" builtinId="9" hidden="1"/>
    <cellStyle name="Followed Hyperlink" xfId="258" builtinId="9" hidden="1"/>
    <cellStyle name="Followed Hyperlink" xfId="260" builtinId="9" hidden="1"/>
    <cellStyle name="Followed Hyperlink" xfId="262" builtinId="9" hidden="1"/>
    <cellStyle name="Followed Hyperlink" xfId="264" builtinId="9" hidden="1"/>
    <cellStyle name="Followed Hyperlink" xfId="266" builtinId="9" hidden="1"/>
    <cellStyle name="Followed Hyperlink" xfId="268" builtinId="9" hidden="1"/>
    <cellStyle name="Followed Hyperlink" xfId="270" builtinId="9" hidden="1"/>
    <cellStyle name="Followed Hyperlink" xfId="272" builtinId="9" hidden="1"/>
    <cellStyle name="Followed Hyperlink" xfId="274" builtinId="9" hidden="1"/>
    <cellStyle name="Followed Hyperlink" xfId="276" builtinId="9" hidden="1"/>
    <cellStyle name="Followed Hyperlink" xfId="278" builtinId="9" hidden="1"/>
    <cellStyle name="Followed Hyperlink" xfId="280" builtinId="9" hidden="1"/>
    <cellStyle name="Followed Hyperlink" xfId="282" builtinId="9" hidden="1"/>
    <cellStyle name="Followed Hyperlink" xfId="284" builtinId="9" hidden="1"/>
    <cellStyle name="Followed Hyperlink" xfId="286" builtinId="9" hidden="1"/>
    <cellStyle name="Followed Hyperlink" xfId="288" builtinId="9" hidden="1"/>
    <cellStyle name="Followed Hyperlink" xfId="290" builtinId="9" hidden="1"/>
    <cellStyle name="Followed Hyperlink" xfId="292" builtinId="9" hidden="1"/>
    <cellStyle name="Followed Hyperlink" xfId="294" builtinId="9" hidden="1"/>
    <cellStyle name="Followed Hyperlink" xfId="296" builtinId="9" hidden="1"/>
    <cellStyle name="Followed Hyperlink" xfId="298" builtinId="9" hidden="1"/>
    <cellStyle name="Followed Hyperlink" xfId="300" builtinId="9" hidden="1"/>
    <cellStyle name="Followed Hyperlink" xfId="302" builtinId="9" hidden="1"/>
    <cellStyle name="Followed Hyperlink" xfId="304" builtinId="9" hidden="1"/>
    <cellStyle name="Followed Hyperlink" xfId="306" builtinId="9" hidden="1"/>
    <cellStyle name="Followed Hyperlink" xfId="308" builtinId="9" hidden="1"/>
    <cellStyle name="Followed Hyperlink" xfId="310" builtinId="9" hidden="1"/>
    <cellStyle name="Followed Hyperlink" xfId="312" builtinId="9" hidden="1"/>
    <cellStyle name="Followed Hyperlink" xfId="314" builtinId="9" hidden="1"/>
    <cellStyle name="Followed Hyperlink" xfId="316" builtinId="9" hidden="1"/>
    <cellStyle name="Followed Hyperlink" xfId="318" builtinId="9" hidden="1"/>
    <cellStyle name="Followed Hyperlink" xfId="320" builtinId="9" hidden="1"/>
    <cellStyle name="Followed Hyperlink" xfId="322" builtinId="9" hidden="1"/>
    <cellStyle name="Followed Hyperlink" xfId="324" builtinId="9" hidden="1"/>
    <cellStyle name="Followed Hyperlink" xfId="326" builtinId="9" hidden="1"/>
    <cellStyle name="Followed Hyperlink" xfId="328" builtinId="9" hidden="1"/>
    <cellStyle name="Followed Hyperlink" xfId="330" builtinId="9" hidden="1"/>
    <cellStyle name="Followed Hyperlink" xfId="332" builtinId="9" hidden="1"/>
    <cellStyle name="Followed Hyperlink" xfId="334" builtinId="9" hidden="1"/>
    <cellStyle name="Followed Hyperlink" xfId="336" builtinId="9" hidden="1"/>
    <cellStyle name="Followed Hyperlink" xfId="338" builtinId="9" hidden="1"/>
    <cellStyle name="Followed Hyperlink" xfId="340" builtinId="9" hidden="1"/>
    <cellStyle name="Followed Hyperlink" xfId="342" builtinId="9" hidden="1"/>
    <cellStyle name="Followed Hyperlink" xfId="344" builtinId="9" hidden="1"/>
    <cellStyle name="Followed Hyperlink" xfId="346" builtinId="9" hidden="1"/>
    <cellStyle name="Followed Hyperlink" xfId="348" builtinId="9" hidden="1"/>
    <cellStyle name="Followed Hyperlink" xfId="350" builtinId="9" hidden="1"/>
    <cellStyle name="Followed Hyperlink" xfId="352" builtinId="9" hidden="1"/>
    <cellStyle name="Followed Hyperlink" xfId="354" builtinId="9" hidden="1"/>
    <cellStyle name="Followed Hyperlink" xfId="356" builtinId="9" hidden="1"/>
    <cellStyle name="Followed Hyperlink" xfId="358" builtinId="9" hidden="1"/>
    <cellStyle name="Followed Hyperlink" xfId="360" builtinId="9" hidden="1"/>
    <cellStyle name="Followed Hyperlink" xfId="362" builtinId="9" hidden="1"/>
    <cellStyle name="Followed Hyperlink" xfId="364" builtinId="9" hidden="1"/>
    <cellStyle name="Followed Hyperlink" xfId="366" builtinId="9" hidden="1"/>
    <cellStyle name="Followed Hyperlink" xfId="368" builtinId="9" hidden="1"/>
    <cellStyle name="Followed Hyperlink" xfId="370" builtinId="9" hidden="1"/>
    <cellStyle name="Followed Hyperlink" xfId="372" builtinId="9" hidden="1"/>
    <cellStyle name="Followed Hyperlink" xfId="374" builtinId="9" hidden="1"/>
    <cellStyle name="Followed Hyperlink" xfId="376" builtinId="9" hidden="1"/>
    <cellStyle name="Followed Hyperlink" xfId="378" builtinId="9" hidden="1"/>
    <cellStyle name="Followed Hyperlink" xfId="380" builtinId="9" hidden="1"/>
    <cellStyle name="Followed Hyperlink" xfId="382" builtinId="9" hidden="1"/>
    <cellStyle name="Followed Hyperlink" xfId="384" builtinId="9" hidden="1"/>
    <cellStyle name="Followed Hyperlink" xfId="386" builtinId="9" hidden="1"/>
    <cellStyle name="Followed Hyperlink" xfId="388" builtinId="9" hidden="1"/>
    <cellStyle name="Followed Hyperlink" xfId="390" builtinId="9" hidden="1"/>
    <cellStyle name="Followed Hyperlink" xfId="392" builtinId="9" hidden="1"/>
    <cellStyle name="Followed Hyperlink" xfId="394" builtinId="9" hidden="1"/>
    <cellStyle name="Followed Hyperlink" xfId="396" builtinId="9" hidden="1"/>
    <cellStyle name="Followed Hyperlink" xfId="398" builtinId="9" hidden="1"/>
    <cellStyle name="Followed Hyperlink" xfId="400" builtinId="9" hidden="1"/>
    <cellStyle name="Followed Hyperlink" xfId="402" builtinId="9" hidden="1"/>
    <cellStyle name="Followed Hyperlink" xfId="404" builtinId="9" hidden="1"/>
    <cellStyle name="Followed Hyperlink" xfId="406" builtinId="9" hidden="1"/>
    <cellStyle name="Followed Hyperlink" xfId="408" builtinId="9" hidden="1"/>
    <cellStyle name="Followed Hyperlink" xfId="410" builtinId="9" hidden="1"/>
    <cellStyle name="Followed Hyperlink" xfId="412" builtinId="9" hidden="1"/>
    <cellStyle name="Followed Hyperlink" xfId="414" builtinId="9" hidden="1"/>
    <cellStyle name="Followed Hyperlink" xfId="416" builtinId="9" hidden="1"/>
    <cellStyle name="Followed Hyperlink" xfId="418" builtinId="9" hidden="1"/>
    <cellStyle name="Followed Hyperlink" xfId="420" builtinId="9" hidden="1"/>
    <cellStyle name="Followed Hyperlink" xfId="422" builtinId="9" hidden="1"/>
    <cellStyle name="Followed Hyperlink" xfId="424" builtinId="9" hidden="1"/>
    <cellStyle name="Followed Hyperlink" xfId="426" builtinId="9" hidden="1"/>
    <cellStyle name="Followed Hyperlink" xfId="428" builtinId="9" hidden="1"/>
    <cellStyle name="Followed Hyperlink" xfId="430" builtinId="9" hidden="1"/>
    <cellStyle name="Followed Hyperlink" xfId="432" builtinId="9" hidden="1"/>
    <cellStyle name="Followed Hyperlink" xfId="434" builtinId="9" hidden="1"/>
    <cellStyle name="Followed Hyperlink" xfId="436" builtinId="9" hidden="1"/>
    <cellStyle name="Followed Hyperlink" xfId="438" builtinId="9" hidden="1"/>
    <cellStyle name="Followed Hyperlink" xfId="440" builtinId="9" hidden="1"/>
    <cellStyle name="Followed Hyperlink" xfId="442" builtinId="9" hidden="1"/>
    <cellStyle name="Followed Hyperlink" xfId="444" builtinId="9" hidden="1"/>
    <cellStyle name="Followed Hyperlink" xfId="446" builtinId="9" hidden="1"/>
    <cellStyle name="Followed Hyperlink" xfId="448" builtinId="9" hidden="1"/>
    <cellStyle name="Followed Hyperlink" xfId="450" builtinId="9" hidden="1"/>
    <cellStyle name="Followed Hyperlink" xfId="452" builtinId="9" hidden="1"/>
    <cellStyle name="Followed Hyperlink" xfId="454" builtinId="9" hidden="1"/>
    <cellStyle name="Followed Hyperlink" xfId="456" builtinId="9" hidden="1"/>
    <cellStyle name="Followed Hyperlink" xfId="458" builtinId="9" hidden="1"/>
    <cellStyle name="Followed Hyperlink" xfId="460" builtinId="9" hidden="1"/>
    <cellStyle name="Followed Hyperlink" xfId="462" builtinId="9" hidden="1"/>
    <cellStyle name="Followed Hyperlink" xfId="464" builtinId="9" hidden="1"/>
    <cellStyle name="Followed Hyperlink" xfId="466" builtinId="9" hidden="1"/>
    <cellStyle name="Followed Hyperlink" xfId="468" builtinId="9" hidden="1"/>
    <cellStyle name="Followed Hyperlink" xfId="470" builtinId="9" hidden="1"/>
    <cellStyle name="Followed Hyperlink" xfId="472" builtinId="9" hidden="1"/>
    <cellStyle name="Followed Hyperlink" xfId="474" builtinId="9" hidden="1"/>
    <cellStyle name="Followed Hyperlink" xfId="476" builtinId="9" hidden="1"/>
    <cellStyle name="Followed Hyperlink" xfId="478" builtinId="9" hidden="1"/>
    <cellStyle name="Followed Hyperlink" xfId="480" builtinId="9" hidden="1"/>
    <cellStyle name="Followed Hyperlink" xfId="482" builtinId="9" hidden="1"/>
    <cellStyle name="Followed Hyperlink" xfId="484" builtinId="9" hidden="1"/>
    <cellStyle name="Followed Hyperlink" xfId="486" builtinId="9" hidden="1"/>
    <cellStyle name="Followed Hyperlink" xfId="488" builtinId="9" hidden="1"/>
    <cellStyle name="Followed Hyperlink" xfId="490" builtinId="9" hidden="1"/>
    <cellStyle name="Followed Hyperlink" xfId="492" builtinId="9" hidden="1"/>
    <cellStyle name="Followed Hyperlink" xfId="494" builtinId="9" hidden="1"/>
    <cellStyle name="Followed Hyperlink" xfId="496" builtinId="9" hidden="1"/>
    <cellStyle name="Followed Hyperlink" xfId="498" builtinId="9" hidden="1"/>
    <cellStyle name="Followed Hyperlink" xfId="500" builtinId="9" hidden="1"/>
    <cellStyle name="Followed Hyperlink" xfId="502" builtinId="9" hidden="1"/>
    <cellStyle name="Followed Hyperlink" xfId="504" builtinId="9" hidden="1"/>
    <cellStyle name="Followed Hyperlink" xfId="506" builtinId="9" hidden="1"/>
    <cellStyle name="Followed Hyperlink" xfId="508" builtinId="9" hidden="1"/>
    <cellStyle name="Followed Hyperlink" xfId="510" builtinId="9" hidden="1"/>
    <cellStyle name="Followed Hyperlink" xfId="512" builtinId="9" hidden="1"/>
    <cellStyle name="Followed Hyperlink" xfId="514" builtinId="9" hidden="1"/>
    <cellStyle name="Followed Hyperlink" xfId="516" builtinId="9" hidden="1"/>
    <cellStyle name="Followed Hyperlink" xfId="518" builtinId="9" hidden="1"/>
    <cellStyle name="Followed Hyperlink" xfId="520" builtinId="9" hidden="1"/>
    <cellStyle name="Followed Hyperlink" xfId="522" builtinId="9" hidden="1"/>
    <cellStyle name="Followed Hyperlink" xfId="524" builtinId="9" hidden="1"/>
    <cellStyle name="Followed Hyperlink" xfId="526" builtinId="9" hidden="1"/>
    <cellStyle name="Followed Hyperlink" xfId="528" builtinId="9" hidden="1"/>
    <cellStyle name="Followed Hyperlink" xfId="530" builtinId="9" hidden="1"/>
    <cellStyle name="Followed Hyperlink" xfId="532" builtinId="9" hidden="1"/>
    <cellStyle name="Followed Hyperlink" xfId="534" builtinId="9" hidden="1"/>
    <cellStyle name="Followed Hyperlink" xfId="536" builtinId="9" hidden="1"/>
    <cellStyle name="Followed Hyperlink" xfId="538" builtinId="9" hidden="1"/>
    <cellStyle name="Followed Hyperlink" xfId="540" builtinId="9" hidden="1"/>
    <cellStyle name="Followed Hyperlink" xfId="542" builtinId="9" hidden="1"/>
    <cellStyle name="Followed Hyperlink" xfId="544" builtinId="9" hidden="1"/>
    <cellStyle name="Followed Hyperlink" xfId="546" builtinId="9" hidden="1"/>
    <cellStyle name="Followed Hyperlink" xfId="548" builtinId="9" hidden="1"/>
    <cellStyle name="Followed Hyperlink" xfId="550" builtinId="9" hidden="1"/>
    <cellStyle name="Followed Hyperlink" xfId="552" builtinId="9" hidden="1"/>
    <cellStyle name="Followed Hyperlink" xfId="554" builtinId="9" hidden="1"/>
    <cellStyle name="Followed Hyperlink" xfId="556" builtinId="9" hidden="1"/>
    <cellStyle name="Followed Hyperlink" xfId="558" builtinId="9" hidden="1"/>
    <cellStyle name="Followed Hyperlink" xfId="560" builtinId="9" hidden="1"/>
    <cellStyle name="Followed Hyperlink" xfId="562" builtinId="9" hidden="1"/>
    <cellStyle name="Followed Hyperlink" xfId="564" builtinId="9" hidden="1"/>
    <cellStyle name="Followed Hyperlink" xfId="566" builtinId="9" hidden="1"/>
    <cellStyle name="Followed Hyperlink" xfId="568" builtinId="9" hidden="1"/>
    <cellStyle name="Followed Hyperlink" xfId="570" builtinId="9" hidden="1"/>
    <cellStyle name="Followed Hyperlink" xfId="572" builtinId="9" hidden="1"/>
    <cellStyle name="Followed Hyperlink" xfId="574" builtinId="9" hidden="1"/>
    <cellStyle name="Followed Hyperlink" xfId="576" builtinId="9" hidden="1"/>
    <cellStyle name="Followed Hyperlink" xfId="578" builtinId="9" hidden="1"/>
    <cellStyle name="Followed Hyperlink" xfId="580" builtinId="9" hidden="1"/>
    <cellStyle name="Followed Hyperlink" xfId="582" builtinId="9" hidden="1"/>
    <cellStyle name="Followed Hyperlink" xfId="584" builtinId="9" hidden="1"/>
    <cellStyle name="Followed Hyperlink" xfId="586" builtinId="9" hidden="1"/>
    <cellStyle name="Followed Hyperlink" xfId="588" builtinId="9" hidden="1"/>
    <cellStyle name="Followed Hyperlink" xfId="590" builtinId="9" hidden="1"/>
    <cellStyle name="Followed Hyperlink" xfId="592" builtinId="9" hidden="1"/>
    <cellStyle name="Followed Hyperlink" xfId="594" builtinId="9" hidden="1"/>
    <cellStyle name="Followed Hyperlink" xfId="596" builtinId="9" hidden="1"/>
    <cellStyle name="Followed Hyperlink" xfId="598" builtinId="9" hidden="1"/>
    <cellStyle name="Followed Hyperlink" xfId="600" builtinId="9" hidden="1"/>
    <cellStyle name="Followed Hyperlink" xfId="602" builtinId="9" hidden="1"/>
    <cellStyle name="Followed Hyperlink" xfId="604" builtinId="9" hidden="1"/>
    <cellStyle name="Followed Hyperlink" xfId="606" builtinId="9" hidden="1"/>
    <cellStyle name="Followed Hyperlink" xfId="608" builtinId="9" hidden="1"/>
    <cellStyle name="Followed Hyperlink" xfId="610" builtinId="9" hidden="1"/>
    <cellStyle name="Followed Hyperlink" xfId="612" builtinId="9" hidden="1"/>
    <cellStyle name="Followed Hyperlink" xfId="614" builtinId="9" hidden="1"/>
    <cellStyle name="Followed Hyperlink" xfId="616" builtinId="9" hidden="1"/>
    <cellStyle name="Followed Hyperlink" xfId="618" builtinId="9" hidden="1"/>
    <cellStyle name="Followed Hyperlink" xfId="620" builtinId="9" hidden="1"/>
    <cellStyle name="Followed Hyperlink" xfId="622" builtinId="9" hidden="1"/>
    <cellStyle name="Followed Hyperlink" xfId="624" builtinId="9" hidden="1"/>
    <cellStyle name="Followed Hyperlink" xfId="626" builtinId="9" hidden="1"/>
    <cellStyle name="Followed Hyperlink" xfId="628" builtinId="9" hidden="1"/>
    <cellStyle name="Followed Hyperlink" xfId="630" builtinId="9" hidden="1"/>
    <cellStyle name="Followed Hyperlink" xfId="632" builtinId="9" hidden="1"/>
    <cellStyle name="Followed Hyperlink" xfId="634" builtinId="9" hidden="1"/>
    <cellStyle name="Followed Hyperlink" xfId="636" builtinId="9" hidden="1"/>
    <cellStyle name="Followed Hyperlink" xfId="638" builtinId="9" hidden="1"/>
    <cellStyle name="Followed Hyperlink" xfId="640" builtinId="9" hidden="1"/>
    <cellStyle name="Followed Hyperlink" xfId="642" builtinId="9" hidden="1"/>
    <cellStyle name="Followed Hyperlink" xfId="644" builtinId="9" hidden="1"/>
    <cellStyle name="Followed Hyperlink" xfId="646" builtinId="9" hidden="1"/>
    <cellStyle name="Followed Hyperlink" xfId="648" builtinId="9" hidden="1"/>
    <cellStyle name="Followed Hyperlink" xfId="650" builtinId="9" hidden="1"/>
    <cellStyle name="Followed Hyperlink" xfId="652" builtinId="9" hidden="1"/>
    <cellStyle name="Followed Hyperlink" xfId="654" builtinId="9" hidden="1"/>
    <cellStyle name="Followed Hyperlink" xfId="656" builtinId="9" hidden="1"/>
    <cellStyle name="Followed Hyperlink" xfId="658" builtinId="9" hidden="1"/>
    <cellStyle name="Followed Hyperlink" xfId="660" builtinId="9" hidden="1"/>
    <cellStyle name="Followed Hyperlink" xfId="662" builtinId="9" hidden="1"/>
    <cellStyle name="Followed Hyperlink" xfId="664" builtinId="9" hidden="1"/>
    <cellStyle name="Followed Hyperlink" xfId="666" builtinId="9" hidden="1"/>
    <cellStyle name="Followed Hyperlink" xfId="668" builtinId="9" hidden="1"/>
    <cellStyle name="Followed Hyperlink" xfId="670" builtinId="9" hidden="1"/>
    <cellStyle name="Followed Hyperlink" xfId="672" builtinId="9" hidden="1"/>
    <cellStyle name="Followed Hyperlink" xfId="674" builtinId="9" hidden="1"/>
    <cellStyle name="Followed Hyperlink" xfId="676" builtinId="9" hidden="1"/>
    <cellStyle name="Followed Hyperlink" xfId="678" builtinId="9" hidden="1"/>
    <cellStyle name="Followed Hyperlink" xfId="680" builtinId="9" hidden="1"/>
    <cellStyle name="Followed Hyperlink" xfId="682" builtinId="9" hidden="1"/>
    <cellStyle name="Followed Hyperlink" xfId="684" builtinId="9" hidden="1"/>
    <cellStyle name="Followed Hyperlink" xfId="686" builtinId="9" hidden="1"/>
    <cellStyle name="Followed Hyperlink" xfId="688" builtinId="9" hidden="1"/>
    <cellStyle name="Followed Hyperlink" xfId="690" builtinId="9" hidden="1"/>
    <cellStyle name="Followed Hyperlink" xfId="692" builtinId="9" hidden="1"/>
    <cellStyle name="Followed Hyperlink" xfId="694" builtinId="9" hidden="1"/>
    <cellStyle name="Followed Hyperlink" xfId="696" builtinId="9" hidden="1"/>
    <cellStyle name="Followed Hyperlink" xfId="698" builtinId="9" hidden="1"/>
    <cellStyle name="Followed Hyperlink" xfId="700" builtinId="9" hidden="1"/>
    <cellStyle name="Followed Hyperlink" xfId="702" builtinId="9" hidden="1"/>
    <cellStyle name="Followed Hyperlink" xfId="704" builtinId="9" hidden="1"/>
    <cellStyle name="Followed Hyperlink" xfId="706" builtinId="9" hidden="1"/>
    <cellStyle name="Followed Hyperlink" xfId="708" builtinId="9" hidden="1"/>
    <cellStyle name="Followed Hyperlink" xfId="710" builtinId="9" hidden="1"/>
    <cellStyle name="Followed Hyperlink" xfId="712" builtinId="9" hidden="1"/>
    <cellStyle name="Followed Hyperlink" xfId="714" builtinId="9" hidden="1"/>
    <cellStyle name="Followed Hyperlink" xfId="716" builtinId="9" hidden="1"/>
    <cellStyle name="Followed Hyperlink" xfId="718" builtinId="9" hidden="1"/>
    <cellStyle name="Followed Hyperlink" xfId="720" builtinId="9" hidden="1"/>
    <cellStyle name="Followed Hyperlink" xfId="722" builtinId="9" hidden="1"/>
    <cellStyle name="Followed Hyperlink" xfId="724" builtinId="9" hidden="1"/>
    <cellStyle name="Followed Hyperlink" xfId="726" builtinId="9" hidden="1"/>
    <cellStyle name="Followed Hyperlink" xfId="728" builtinId="9" hidden="1"/>
    <cellStyle name="Followed Hyperlink" xfId="730" builtinId="9" hidden="1"/>
    <cellStyle name="Followed Hyperlink" xfId="732" builtinId="9" hidden="1"/>
    <cellStyle name="Followed Hyperlink" xfId="734" builtinId="9" hidden="1"/>
    <cellStyle name="Followed Hyperlink" xfId="736" builtinId="9" hidden="1"/>
    <cellStyle name="Followed Hyperlink" xfId="738" builtinId="9" hidden="1"/>
    <cellStyle name="Followed Hyperlink" xfId="740" builtinId="9" hidden="1"/>
    <cellStyle name="Followed Hyperlink" xfId="742" builtinId="9" hidden="1"/>
    <cellStyle name="Followed Hyperlink" xfId="744" builtinId="9" hidden="1"/>
    <cellStyle name="Followed Hyperlink" xfId="746" builtinId="9" hidden="1"/>
    <cellStyle name="Followed Hyperlink" xfId="748" builtinId="9" hidden="1"/>
    <cellStyle name="Followed Hyperlink" xfId="750" builtinId="9" hidden="1"/>
    <cellStyle name="Followed Hyperlink" xfId="752" builtinId="9" hidden="1"/>
    <cellStyle name="Followed Hyperlink" xfId="754" builtinId="9" hidden="1"/>
    <cellStyle name="Followed Hyperlink" xfId="756" builtinId="9" hidden="1"/>
    <cellStyle name="Followed Hyperlink" xfId="758" builtinId="9" hidden="1"/>
    <cellStyle name="Followed Hyperlink" xfId="760" builtinId="9" hidden="1"/>
    <cellStyle name="Followed Hyperlink" xfId="762" builtinId="9" hidden="1"/>
    <cellStyle name="Followed Hyperlink" xfId="764" builtinId="9" hidden="1"/>
    <cellStyle name="Followed Hyperlink" xfId="766" builtinId="9" hidden="1"/>
    <cellStyle name="Followed Hyperlink" xfId="768" builtinId="9" hidden="1"/>
    <cellStyle name="Followed Hyperlink" xfId="770" builtinId="9" hidden="1"/>
    <cellStyle name="Followed Hyperlink" xfId="772" builtinId="9" hidden="1"/>
    <cellStyle name="Followed Hyperlink" xfId="774" builtinId="9" hidden="1"/>
    <cellStyle name="Followed Hyperlink" xfId="776" builtinId="9" hidden="1"/>
    <cellStyle name="Followed Hyperlink" xfId="778" builtinId="9" hidden="1"/>
    <cellStyle name="Followed Hyperlink" xfId="780" builtinId="9" hidden="1"/>
    <cellStyle name="Followed Hyperlink" xfId="782" builtinId="9" hidden="1"/>
    <cellStyle name="Followed Hyperlink" xfId="784" builtinId="9" hidden="1"/>
    <cellStyle name="Followed Hyperlink" xfId="786" builtinId="9" hidden="1"/>
    <cellStyle name="Followed Hyperlink" xfId="788" builtinId="9" hidden="1"/>
    <cellStyle name="Followed Hyperlink" xfId="790" builtinId="9" hidden="1"/>
    <cellStyle name="Followed Hyperlink" xfId="792" builtinId="9" hidden="1"/>
    <cellStyle name="Followed Hyperlink" xfId="794" builtinId="9" hidden="1"/>
    <cellStyle name="Followed Hyperlink" xfId="796" builtinId="9" hidden="1"/>
    <cellStyle name="Followed Hyperlink" xfId="798" builtinId="9" hidden="1"/>
    <cellStyle name="Followed Hyperlink" xfId="800" builtinId="9" hidden="1"/>
    <cellStyle name="Followed Hyperlink" xfId="802" builtinId="9" hidden="1"/>
    <cellStyle name="Followed Hyperlink" xfId="804" builtinId="9" hidden="1"/>
    <cellStyle name="Followed Hyperlink" xfId="806" builtinId="9" hidden="1"/>
    <cellStyle name="Followed Hyperlink" xfId="808" builtinId="9" hidden="1"/>
    <cellStyle name="Followed Hyperlink" xfId="810" builtinId="9" hidden="1"/>
    <cellStyle name="Followed Hyperlink" xfId="812" builtinId="9" hidden="1"/>
    <cellStyle name="Followed Hyperlink" xfId="814" builtinId="9" hidden="1"/>
    <cellStyle name="Followed Hyperlink" xfId="816" builtinId="9" hidden="1"/>
    <cellStyle name="Followed Hyperlink" xfId="818" builtinId="9" hidden="1"/>
    <cellStyle name="Followed Hyperlink" xfId="820" builtinId="9" hidden="1"/>
    <cellStyle name="Followed Hyperlink" xfId="822" builtinId="9" hidden="1"/>
    <cellStyle name="Followed Hyperlink" xfId="824" builtinId="9" hidden="1"/>
    <cellStyle name="Followed Hyperlink" xfId="826" builtinId="9" hidden="1"/>
    <cellStyle name="Followed Hyperlink" xfId="828" builtinId="9" hidden="1"/>
    <cellStyle name="Followed Hyperlink" xfId="830" builtinId="9" hidden="1"/>
    <cellStyle name="Followed Hyperlink" xfId="832" builtinId="9" hidden="1"/>
    <cellStyle name="Followed Hyperlink" xfId="834" builtinId="9" hidden="1"/>
    <cellStyle name="Followed Hyperlink" xfId="836" builtinId="9" hidden="1"/>
    <cellStyle name="Followed Hyperlink" xfId="838" builtinId="9" hidden="1"/>
    <cellStyle name="Followed Hyperlink" xfId="840" builtinId="9" hidden="1"/>
    <cellStyle name="Followed Hyperlink" xfId="842" builtinId="9" hidden="1"/>
    <cellStyle name="Followed Hyperlink" xfId="844" builtinId="9" hidden="1"/>
    <cellStyle name="Followed Hyperlink" xfId="846" builtinId="9" hidden="1"/>
    <cellStyle name="Followed Hyperlink" xfId="848" builtinId="9" hidden="1"/>
    <cellStyle name="Followed Hyperlink" xfId="850" builtinId="9" hidden="1"/>
    <cellStyle name="Followed Hyperlink" xfId="852" builtinId="9" hidden="1"/>
    <cellStyle name="Followed Hyperlink" xfId="854" builtinId="9" hidden="1"/>
    <cellStyle name="Followed Hyperlink" xfId="856" builtinId="9" hidden="1"/>
    <cellStyle name="Followed Hyperlink" xfId="858" builtinId="9" hidden="1"/>
    <cellStyle name="Followed Hyperlink" xfId="860" builtinId="9" hidden="1"/>
    <cellStyle name="Followed Hyperlink" xfId="862" builtinId="9" hidden="1"/>
    <cellStyle name="Followed Hyperlink" xfId="864" builtinId="9" hidden="1"/>
    <cellStyle name="Followed Hyperlink" xfId="866" builtinId="9" hidden="1"/>
    <cellStyle name="Followed Hyperlink" xfId="868" builtinId="9" hidden="1"/>
    <cellStyle name="Followed Hyperlink" xfId="870" builtinId="9" hidden="1"/>
    <cellStyle name="Followed Hyperlink" xfId="872" builtinId="9" hidden="1"/>
    <cellStyle name="Followed Hyperlink" xfId="874" builtinId="9" hidden="1"/>
    <cellStyle name="Followed Hyperlink" xfId="876" builtinId="9" hidden="1"/>
    <cellStyle name="Followed Hyperlink" xfId="878" builtinId="9" hidden="1"/>
    <cellStyle name="Followed Hyperlink" xfId="880" builtinId="9" hidden="1"/>
    <cellStyle name="Followed Hyperlink" xfId="882" builtinId="9" hidden="1"/>
    <cellStyle name="Followed Hyperlink" xfId="884" builtinId="9" hidden="1"/>
    <cellStyle name="Followed Hyperlink" xfId="886" builtinId="9" hidden="1"/>
    <cellStyle name="Followed Hyperlink" xfId="888" builtinId="9" hidden="1"/>
    <cellStyle name="Followed Hyperlink" xfId="890" builtinId="9" hidden="1"/>
    <cellStyle name="Followed Hyperlink" xfId="892" builtinId="9" hidden="1"/>
    <cellStyle name="Followed Hyperlink" xfId="894" builtinId="9" hidden="1"/>
    <cellStyle name="Followed Hyperlink" xfId="896" builtinId="9" hidden="1"/>
    <cellStyle name="Followed Hyperlink" xfId="898" builtinId="9" hidden="1"/>
    <cellStyle name="Followed Hyperlink" xfId="900" builtinId="9" hidden="1"/>
    <cellStyle name="Followed Hyperlink" xfId="902" builtinId="9" hidden="1"/>
    <cellStyle name="Followed Hyperlink" xfId="904" builtinId="9" hidden="1"/>
    <cellStyle name="Followed Hyperlink" xfId="906" builtinId="9" hidden="1"/>
    <cellStyle name="Followed Hyperlink" xfId="908" builtinId="9" hidden="1"/>
    <cellStyle name="Followed Hyperlink" xfId="910" builtinId="9" hidden="1"/>
    <cellStyle name="Followed Hyperlink" xfId="912" builtinId="9" hidden="1"/>
    <cellStyle name="Followed Hyperlink" xfId="914" builtinId="9" hidden="1"/>
    <cellStyle name="Followed Hyperlink" xfId="916" builtinId="9" hidden="1"/>
    <cellStyle name="Followed Hyperlink" xfId="918" builtinId="9" hidden="1"/>
    <cellStyle name="Followed Hyperlink" xfId="920" builtinId="9" hidden="1"/>
    <cellStyle name="Followed Hyperlink" xfId="922" builtinId="9" hidden="1"/>
    <cellStyle name="Followed Hyperlink" xfId="924" builtinId="9" hidden="1"/>
    <cellStyle name="Followed Hyperlink" xfId="926" builtinId="9" hidden="1"/>
    <cellStyle name="Followed Hyperlink" xfId="928" builtinId="9" hidden="1"/>
    <cellStyle name="Followed Hyperlink" xfId="930" builtinId="9" hidden="1"/>
    <cellStyle name="Followed Hyperlink" xfId="932" builtinId="9" hidden="1"/>
    <cellStyle name="Followed Hyperlink" xfId="934" builtinId="9" hidden="1"/>
    <cellStyle name="Followed Hyperlink" xfId="936" builtinId="9" hidden="1"/>
    <cellStyle name="Followed Hyperlink" xfId="938" builtinId="9" hidden="1"/>
    <cellStyle name="Followed Hyperlink" xfId="940" builtinId="9" hidden="1"/>
    <cellStyle name="Followed Hyperlink" xfId="942" builtinId="9" hidden="1"/>
    <cellStyle name="Followed Hyperlink" xfId="944" builtinId="9" hidden="1"/>
    <cellStyle name="Followed Hyperlink" xfId="946" builtinId="9" hidden="1"/>
    <cellStyle name="Followed Hyperlink" xfId="948" builtinId="9" hidden="1"/>
    <cellStyle name="Followed Hyperlink" xfId="950" builtinId="9" hidden="1"/>
    <cellStyle name="Followed Hyperlink" xfId="952" builtinId="9" hidden="1"/>
    <cellStyle name="Followed Hyperlink" xfId="954" builtinId="9" hidden="1"/>
    <cellStyle name="Followed Hyperlink" xfId="956" builtinId="9" hidden="1"/>
    <cellStyle name="Followed Hyperlink" xfId="958" builtinId="9" hidden="1"/>
    <cellStyle name="Followed Hyperlink" xfId="960" builtinId="9" hidden="1"/>
    <cellStyle name="Followed Hyperlink" xfId="962" builtinId="9" hidden="1"/>
    <cellStyle name="Followed Hyperlink" xfId="964" builtinId="9" hidden="1"/>
    <cellStyle name="Followed Hyperlink" xfId="966" builtinId="9" hidden="1"/>
    <cellStyle name="Followed Hyperlink" xfId="968" builtinId="9" hidden="1"/>
    <cellStyle name="Followed Hyperlink" xfId="970" builtinId="9" hidden="1"/>
    <cellStyle name="Followed Hyperlink" xfId="972" builtinId="9" hidden="1"/>
    <cellStyle name="Followed Hyperlink" xfId="974" builtinId="9" hidden="1"/>
    <cellStyle name="Followed Hyperlink" xfId="976" builtinId="9" hidden="1"/>
    <cellStyle name="Followed Hyperlink" xfId="978" builtinId="9" hidden="1"/>
    <cellStyle name="Followed Hyperlink" xfId="980" builtinId="9" hidden="1"/>
    <cellStyle name="Followed Hyperlink" xfId="982" builtinId="9" hidden="1"/>
    <cellStyle name="Followed Hyperlink" xfId="984" builtinId="9" hidden="1"/>
    <cellStyle name="Followed Hyperlink" xfId="986" builtinId="9" hidden="1"/>
    <cellStyle name="Followed Hyperlink" xfId="988" builtinId="9" hidden="1"/>
    <cellStyle name="Followed Hyperlink" xfId="990" builtinId="9" hidden="1"/>
    <cellStyle name="Followed Hyperlink" xfId="992" builtinId="9" hidden="1"/>
    <cellStyle name="Followed Hyperlink" xfId="994" builtinId="9" hidden="1"/>
    <cellStyle name="Followed Hyperlink" xfId="996" builtinId="9" hidden="1"/>
    <cellStyle name="Followed Hyperlink" xfId="998" builtinId="9" hidden="1"/>
    <cellStyle name="Followed Hyperlink" xfId="1000" builtinId="9" hidden="1"/>
    <cellStyle name="Followed Hyperlink" xfId="1002" builtinId="9" hidden="1"/>
    <cellStyle name="Followed Hyperlink" xfId="1004" builtinId="9" hidden="1"/>
    <cellStyle name="Followed Hyperlink" xfId="1006" builtinId="9" hidden="1"/>
    <cellStyle name="Followed Hyperlink" xfId="1008" builtinId="9" hidden="1"/>
    <cellStyle name="Followed Hyperlink" xfId="1010" builtinId="9" hidden="1"/>
    <cellStyle name="Followed Hyperlink" xfId="1012" builtinId="9" hidden="1"/>
    <cellStyle name="Followed Hyperlink" xfId="1014" builtinId="9" hidden="1"/>
    <cellStyle name="Followed Hyperlink" xfId="1016" builtinId="9" hidden="1"/>
    <cellStyle name="Followed Hyperlink" xfId="1018" builtinId="9" hidden="1"/>
    <cellStyle name="Followed Hyperlink" xfId="1020" builtinId="9" hidden="1"/>
    <cellStyle name="Followed Hyperlink" xfId="1022" builtinId="9" hidden="1"/>
    <cellStyle name="Followed Hyperlink" xfId="1024" builtinId="9" hidden="1"/>
    <cellStyle name="Followed Hyperlink" xfId="1026" builtinId="9" hidden="1"/>
    <cellStyle name="Followed Hyperlink" xfId="1028" builtinId="9" hidden="1"/>
    <cellStyle name="Followed Hyperlink" xfId="1030" builtinId="9" hidden="1"/>
    <cellStyle name="Followed Hyperlink" xfId="1032" builtinId="9" hidden="1"/>
    <cellStyle name="Followed Hyperlink" xfId="1034" builtinId="9" hidden="1"/>
    <cellStyle name="Followed Hyperlink" xfId="1036" builtinId="9" hidden="1"/>
    <cellStyle name="Followed Hyperlink" xfId="1038" builtinId="9" hidden="1"/>
    <cellStyle name="Followed Hyperlink" xfId="1040" builtinId="9" hidden="1"/>
    <cellStyle name="Followed Hyperlink" xfId="1042" builtinId="9" hidden="1"/>
    <cellStyle name="Followed Hyperlink" xfId="1044" builtinId="9" hidden="1"/>
    <cellStyle name="Followed Hyperlink" xfId="1046" builtinId="9" hidden="1"/>
    <cellStyle name="Followed Hyperlink" xfId="1048" builtinId="9" hidden="1"/>
    <cellStyle name="Followed Hyperlink" xfId="1050" builtinId="9" hidden="1"/>
    <cellStyle name="Followed Hyperlink" xfId="1052" builtinId="9" hidden="1"/>
    <cellStyle name="Followed Hyperlink" xfId="1054" builtinId="9" hidden="1"/>
    <cellStyle name="Followed Hyperlink" xfId="1056" builtinId="9" hidden="1"/>
    <cellStyle name="Followed Hyperlink" xfId="1058" builtinId="9" hidden="1"/>
    <cellStyle name="Followed Hyperlink" xfId="1060" builtinId="9" hidden="1"/>
    <cellStyle name="Followed Hyperlink" xfId="1062" builtinId="9" hidden="1"/>
    <cellStyle name="Followed Hyperlink" xfId="1064" builtinId="9" hidden="1"/>
    <cellStyle name="Followed Hyperlink" xfId="1066" builtinId="9" hidden="1"/>
    <cellStyle name="Followed Hyperlink" xfId="1068" builtinId="9" hidden="1"/>
    <cellStyle name="Followed Hyperlink" xfId="1070" builtinId="9" hidden="1"/>
    <cellStyle name="Followed Hyperlink" xfId="1072" builtinId="9" hidden="1"/>
    <cellStyle name="Followed Hyperlink" xfId="1074" builtinId="9" hidden="1"/>
    <cellStyle name="Followed Hyperlink" xfId="1076" builtinId="9" hidden="1"/>
    <cellStyle name="Followed Hyperlink" xfId="1078" builtinId="9" hidden="1"/>
    <cellStyle name="Followed Hyperlink" xfId="1080" builtinId="9" hidden="1"/>
    <cellStyle name="Followed Hyperlink" xfId="1082" builtinId="9" hidden="1"/>
    <cellStyle name="Followed Hyperlink" xfId="1084" builtinId="9" hidden="1"/>
    <cellStyle name="Followed Hyperlink" xfId="1086" builtinId="9" hidden="1"/>
    <cellStyle name="Followed Hyperlink" xfId="1088" builtinId="9" hidden="1"/>
    <cellStyle name="Followed Hyperlink" xfId="1090" builtinId="9" hidden="1"/>
    <cellStyle name="Followed Hyperlink" xfId="1092" builtinId="9" hidden="1"/>
    <cellStyle name="Followed Hyperlink" xfId="1094" builtinId="9" hidden="1"/>
    <cellStyle name="Followed Hyperlink" xfId="1096" builtinId="9" hidden="1"/>
    <cellStyle name="Followed Hyperlink" xfId="1098" builtinId="9" hidden="1"/>
    <cellStyle name="Followed Hyperlink" xfId="1100" builtinId="9" hidden="1"/>
    <cellStyle name="Followed Hyperlink" xfId="1102" builtinId="9" hidden="1"/>
    <cellStyle name="Followed Hyperlink" xfId="1104" builtinId="9" hidden="1"/>
    <cellStyle name="Followed Hyperlink" xfId="1106" builtinId="9" hidden="1"/>
    <cellStyle name="Followed Hyperlink" xfId="1108" builtinId="9" hidden="1"/>
    <cellStyle name="Followed Hyperlink" xfId="1110" builtinId="9" hidden="1"/>
    <cellStyle name="Followed Hyperlink" xfId="1112" builtinId="9" hidden="1"/>
    <cellStyle name="Followed Hyperlink" xfId="1114" builtinId="9" hidden="1"/>
    <cellStyle name="Followed Hyperlink" xfId="1116" builtinId="9" hidden="1"/>
    <cellStyle name="Followed Hyperlink" xfId="1118" builtinId="9" hidden="1"/>
    <cellStyle name="Followed Hyperlink" xfId="1120" builtinId="9" hidden="1"/>
    <cellStyle name="Followed Hyperlink" xfId="1122" builtinId="9" hidden="1"/>
    <cellStyle name="Followed Hyperlink" xfId="1124" builtinId="9" hidden="1"/>
    <cellStyle name="Followed Hyperlink" xfId="1126" builtinId="9" hidden="1"/>
    <cellStyle name="Followed Hyperlink" xfId="1128" builtinId="9" hidden="1"/>
    <cellStyle name="Followed Hyperlink" xfId="1130" builtinId="9" hidden="1"/>
    <cellStyle name="Followed Hyperlink" xfId="1132" builtinId="9" hidden="1"/>
    <cellStyle name="Followed Hyperlink" xfId="1134" builtinId="9" hidden="1"/>
    <cellStyle name="Followed Hyperlink" xfId="1136" builtinId="9" hidden="1"/>
    <cellStyle name="Followed Hyperlink" xfId="1138" builtinId="9" hidden="1"/>
    <cellStyle name="Followed Hyperlink" xfId="1140" builtinId="9" hidden="1"/>
    <cellStyle name="Followed Hyperlink" xfId="1142" builtinId="9" hidden="1"/>
    <cellStyle name="Followed Hyperlink" xfId="1144" builtinId="9" hidden="1"/>
    <cellStyle name="Followed Hyperlink" xfId="1146" builtinId="9" hidden="1"/>
    <cellStyle name="Followed Hyperlink" xfId="1148" builtinId="9" hidden="1"/>
    <cellStyle name="Followed Hyperlink" xfId="1150" builtinId="9" hidden="1"/>
    <cellStyle name="Followed Hyperlink" xfId="1152" builtinId="9" hidden="1"/>
    <cellStyle name="Followed Hyperlink" xfId="1154" builtinId="9" hidden="1"/>
    <cellStyle name="Followed Hyperlink" xfId="1156" builtinId="9" hidden="1"/>
    <cellStyle name="Followed Hyperlink" xfId="1158" builtinId="9" hidden="1"/>
    <cellStyle name="Followed Hyperlink" xfId="1160" builtinId="9" hidden="1"/>
    <cellStyle name="Followed Hyperlink" xfId="1162" builtinId="9" hidden="1"/>
    <cellStyle name="Followed Hyperlink" xfId="1164" builtinId="9" hidden="1"/>
    <cellStyle name="Followed Hyperlink" xfId="1166" builtinId="9" hidden="1"/>
    <cellStyle name="Followed Hyperlink" xfId="1168" builtinId="9" hidden="1"/>
    <cellStyle name="Followed Hyperlink" xfId="1170" builtinId="9" hidden="1"/>
    <cellStyle name="Followed Hyperlink" xfId="1172" builtinId="9" hidden="1"/>
    <cellStyle name="Followed Hyperlink" xfId="1174" builtinId="9" hidden="1"/>
    <cellStyle name="Followed Hyperlink" xfId="1176" builtinId="9" hidden="1"/>
    <cellStyle name="Followed Hyperlink" xfId="1178" builtinId="9" hidden="1"/>
    <cellStyle name="Followed Hyperlink" xfId="1180" builtinId="9" hidden="1"/>
    <cellStyle name="Followed Hyperlink" xfId="1182" builtinId="9" hidden="1"/>
    <cellStyle name="Followed Hyperlink" xfId="1184" builtinId="9" hidden="1"/>
    <cellStyle name="Followed Hyperlink" xfId="1186" builtinId="9" hidden="1"/>
    <cellStyle name="Followed Hyperlink" xfId="1188" builtinId="9" hidden="1"/>
    <cellStyle name="Followed Hyperlink" xfId="1190" builtinId="9" hidden="1"/>
    <cellStyle name="Followed Hyperlink" xfId="1192" builtinId="9" hidden="1"/>
    <cellStyle name="Followed Hyperlink" xfId="1194" builtinId="9" hidden="1"/>
    <cellStyle name="Followed Hyperlink" xfId="1196" builtinId="9" hidden="1"/>
    <cellStyle name="Followed Hyperlink" xfId="1198" builtinId="9" hidden="1"/>
    <cellStyle name="Followed Hyperlink" xfId="1200" builtinId="9" hidden="1"/>
    <cellStyle name="Followed Hyperlink" xfId="1202" builtinId="9" hidden="1"/>
    <cellStyle name="Followed Hyperlink" xfId="1204" builtinId="9" hidden="1"/>
    <cellStyle name="Followed Hyperlink" xfId="1206" builtinId="9" hidden="1"/>
    <cellStyle name="Followed Hyperlink" xfId="1208" builtinId="9" hidden="1"/>
    <cellStyle name="Followed Hyperlink" xfId="1210" builtinId="9" hidden="1"/>
    <cellStyle name="Followed Hyperlink" xfId="1212" builtinId="9" hidden="1"/>
    <cellStyle name="Followed Hyperlink" xfId="1214" builtinId="9" hidden="1"/>
    <cellStyle name="Followed Hyperlink" xfId="1216" builtinId="9" hidden="1"/>
    <cellStyle name="Followed Hyperlink" xfId="1218" builtinId="9" hidden="1"/>
    <cellStyle name="Followed Hyperlink" xfId="1220" builtinId="9" hidden="1"/>
    <cellStyle name="Followed Hyperlink" xfId="1222" builtinId="9" hidden="1"/>
    <cellStyle name="Followed Hyperlink" xfId="1224" builtinId="9" hidden="1"/>
    <cellStyle name="Followed Hyperlink" xfId="1226" builtinId="9" hidden="1"/>
    <cellStyle name="Followed Hyperlink" xfId="1228" builtinId="9" hidden="1"/>
    <cellStyle name="Followed Hyperlink" xfId="1230" builtinId="9" hidden="1"/>
    <cellStyle name="Followed Hyperlink" xfId="1232" builtinId="9" hidden="1"/>
    <cellStyle name="Followed Hyperlink" xfId="1234" builtinId="9" hidden="1"/>
    <cellStyle name="Followed Hyperlink" xfId="1236" builtinId="9" hidden="1"/>
    <cellStyle name="Followed Hyperlink" xfId="1238" builtinId="9" hidden="1"/>
    <cellStyle name="Followed Hyperlink" xfId="1240" builtinId="9" hidden="1"/>
    <cellStyle name="Followed Hyperlink" xfId="1242" builtinId="9" hidden="1"/>
    <cellStyle name="Followed Hyperlink" xfId="1244" builtinId="9" hidden="1"/>
    <cellStyle name="Followed Hyperlink" xfId="1246" builtinId="9" hidden="1"/>
    <cellStyle name="Followed Hyperlink" xfId="1248" builtinId="9" hidden="1"/>
    <cellStyle name="Followed Hyperlink" xfId="1250" builtinId="9" hidden="1"/>
    <cellStyle name="Followed Hyperlink" xfId="1252" builtinId="9" hidden="1"/>
    <cellStyle name="Followed Hyperlink" xfId="1254" builtinId="9" hidden="1"/>
    <cellStyle name="Followed Hyperlink" xfId="1256" builtinId="9" hidden="1"/>
    <cellStyle name="Followed Hyperlink" xfId="1258" builtinId="9" hidden="1"/>
    <cellStyle name="Followed Hyperlink" xfId="1260" builtinId="9" hidden="1"/>
    <cellStyle name="Followed Hyperlink" xfId="1262" builtinId="9" hidden="1"/>
    <cellStyle name="Followed Hyperlink" xfId="1264" builtinId="9" hidden="1"/>
    <cellStyle name="Followed Hyperlink" xfId="1266" builtinId="9" hidden="1"/>
    <cellStyle name="Followed Hyperlink" xfId="1268" builtinId="9" hidden="1"/>
    <cellStyle name="Followed Hyperlink" xfId="1270" builtinId="9" hidden="1"/>
    <cellStyle name="Followed Hyperlink" xfId="1272" builtinId="9" hidden="1"/>
    <cellStyle name="Followed Hyperlink" xfId="1274" builtinId="9" hidden="1"/>
    <cellStyle name="Followed Hyperlink" xfId="1276" builtinId="9" hidden="1"/>
    <cellStyle name="Followed Hyperlink" xfId="1278" builtinId="9" hidden="1"/>
    <cellStyle name="Followed Hyperlink" xfId="1280" builtinId="9" hidden="1"/>
    <cellStyle name="Followed Hyperlink" xfId="1282" builtinId="9" hidden="1"/>
    <cellStyle name="Followed Hyperlink" xfId="1284" builtinId="9" hidden="1"/>
    <cellStyle name="Followed Hyperlink" xfId="1286" builtinId="9" hidden="1"/>
    <cellStyle name="Followed Hyperlink" xfId="1288" builtinId="9" hidden="1"/>
    <cellStyle name="Followed Hyperlink" xfId="1290" builtinId="9" hidden="1"/>
    <cellStyle name="Followed Hyperlink" xfId="1292" builtinId="9" hidden="1"/>
    <cellStyle name="Followed Hyperlink" xfId="1294" builtinId="9" hidden="1"/>
    <cellStyle name="Followed Hyperlink" xfId="1296" builtinId="9" hidden="1"/>
    <cellStyle name="Followed Hyperlink" xfId="1298" builtinId="9" hidden="1"/>
    <cellStyle name="Followed Hyperlink" xfId="1300" builtinId="9" hidden="1"/>
    <cellStyle name="Followed Hyperlink" xfId="1302" builtinId="9" hidden="1"/>
    <cellStyle name="Followed Hyperlink" xfId="1304" builtinId="9" hidden="1"/>
    <cellStyle name="Followed Hyperlink" xfId="1306" builtinId="9" hidden="1"/>
    <cellStyle name="Followed Hyperlink" xfId="1308" builtinId="9" hidden="1"/>
    <cellStyle name="Followed Hyperlink" xfId="1310" builtinId="9" hidden="1"/>
    <cellStyle name="Followed Hyperlink" xfId="1312" builtinId="9" hidden="1"/>
    <cellStyle name="Followed Hyperlink" xfId="1314" builtinId="9" hidden="1"/>
    <cellStyle name="Followed Hyperlink" xfId="1316" builtinId="9" hidden="1"/>
    <cellStyle name="Followed Hyperlink" xfId="1318" builtinId="9" hidden="1"/>
    <cellStyle name="Followed Hyperlink" xfId="1320" builtinId="9" hidden="1"/>
    <cellStyle name="Followed Hyperlink" xfId="1322" builtinId="9" hidden="1"/>
    <cellStyle name="Followed Hyperlink" xfId="1324" builtinId="9" hidden="1"/>
    <cellStyle name="Followed Hyperlink" xfId="1326" builtinId="9" hidden="1"/>
    <cellStyle name="Followed Hyperlink" xfId="1328" builtinId="9" hidden="1"/>
    <cellStyle name="Followed Hyperlink" xfId="1330" builtinId="9" hidden="1"/>
    <cellStyle name="Followed Hyperlink" xfId="1332" builtinId="9" hidden="1"/>
    <cellStyle name="Followed Hyperlink" xfId="1334" builtinId="9" hidden="1"/>
    <cellStyle name="Followed Hyperlink" xfId="1336" builtinId="9" hidden="1"/>
    <cellStyle name="Followed Hyperlink" xfId="1338" builtinId="9" hidden="1"/>
    <cellStyle name="Followed Hyperlink" xfId="1340" builtinId="9" hidden="1"/>
    <cellStyle name="Followed Hyperlink" xfId="1342" builtinId="9" hidden="1"/>
    <cellStyle name="Followed Hyperlink" xfId="1344" builtinId="9" hidden="1"/>
    <cellStyle name="Followed Hyperlink" xfId="1346" builtinId="9" hidden="1"/>
    <cellStyle name="Followed Hyperlink" xfId="1348" builtinId="9" hidden="1"/>
    <cellStyle name="Followed Hyperlink" xfId="1350" builtinId="9" hidden="1"/>
    <cellStyle name="Followed Hyperlink" xfId="1352" builtinId="9" hidden="1"/>
    <cellStyle name="Followed Hyperlink" xfId="1354" builtinId="9" hidden="1"/>
    <cellStyle name="Followed Hyperlink" xfId="1356" builtinId="9" hidden="1"/>
    <cellStyle name="Followed Hyperlink" xfId="1358" builtinId="9" hidden="1"/>
    <cellStyle name="Followed Hyperlink" xfId="1360" builtinId="9" hidden="1"/>
    <cellStyle name="Followed Hyperlink" xfId="1362" builtinId="9" hidden="1"/>
    <cellStyle name="Followed Hyperlink" xfId="1364" builtinId="9" hidden="1"/>
    <cellStyle name="Followed Hyperlink" xfId="1366" builtinId="9" hidden="1"/>
    <cellStyle name="Followed Hyperlink" xfId="1368" builtinId="9" hidden="1"/>
    <cellStyle name="Followed Hyperlink" xfId="1370" builtinId="9" hidden="1"/>
    <cellStyle name="Followed Hyperlink" xfId="1372" builtinId="9" hidden="1"/>
    <cellStyle name="Followed Hyperlink" xfId="1374" builtinId="9" hidden="1"/>
    <cellStyle name="Followed Hyperlink" xfId="1376" builtinId="9" hidden="1"/>
    <cellStyle name="Followed Hyperlink" xfId="1378" builtinId="9" hidden="1"/>
    <cellStyle name="Followed Hyperlink" xfId="1380" builtinId="9" hidden="1"/>
    <cellStyle name="Followed Hyperlink" xfId="1382" builtinId="9" hidden="1"/>
    <cellStyle name="Followed Hyperlink" xfId="1384" builtinId="9" hidden="1"/>
    <cellStyle name="Followed Hyperlink" xfId="1386" builtinId="9" hidden="1"/>
    <cellStyle name="Followed Hyperlink" xfId="1388" builtinId="9" hidden="1"/>
    <cellStyle name="Followed Hyperlink" xfId="1390" builtinId="9" hidden="1"/>
    <cellStyle name="Followed Hyperlink" xfId="1392" builtinId="9" hidden="1"/>
    <cellStyle name="Followed Hyperlink" xfId="1394" builtinId="9" hidden="1"/>
    <cellStyle name="Followed Hyperlink" xfId="1396" builtinId="9" hidden="1"/>
    <cellStyle name="Followed Hyperlink" xfId="1398" builtinId="9" hidden="1"/>
    <cellStyle name="Followed Hyperlink" xfId="1400" builtinId="9" hidden="1"/>
    <cellStyle name="Followed Hyperlink" xfId="1402" builtinId="9" hidden="1"/>
    <cellStyle name="Followed Hyperlink" xfId="1404" builtinId="9" hidden="1"/>
    <cellStyle name="Followed Hyperlink" xfId="1406" builtinId="9" hidden="1"/>
    <cellStyle name="Followed Hyperlink" xfId="1408" builtinId="9" hidden="1"/>
    <cellStyle name="Followed Hyperlink" xfId="1410" builtinId="9" hidden="1"/>
    <cellStyle name="Followed Hyperlink" xfId="1412" builtinId="9" hidden="1"/>
    <cellStyle name="Followed Hyperlink" xfId="1414" builtinId="9" hidden="1"/>
    <cellStyle name="Followed Hyperlink" xfId="1416" builtinId="9" hidden="1"/>
    <cellStyle name="Followed Hyperlink" xfId="1418" builtinId="9" hidden="1"/>
    <cellStyle name="Followed Hyperlink" xfId="1420" builtinId="9" hidden="1"/>
    <cellStyle name="Followed Hyperlink" xfId="1422" builtinId="9" hidden="1"/>
    <cellStyle name="Followed Hyperlink" xfId="1424" builtinId="9" hidden="1"/>
    <cellStyle name="Followed Hyperlink" xfId="1426" builtinId="9" hidden="1"/>
    <cellStyle name="Followed Hyperlink" xfId="1428" builtinId="9" hidden="1"/>
    <cellStyle name="Followed Hyperlink" xfId="1430" builtinId="9" hidden="1"/>
    <cellStyle name="Followed Hyperlink" xfId="1432" builtinId="9" hidden="1"/>
    <cellStyle name="Followed Hyperlink" xfId="1434" builtinId="9" hidden="1"/>
    <cellStyle name="Followed Hyperlink" xfId="1436" builtinId="9" hidden="1"/>
    <cellStyle name="Followed Hyperlink" xfId="1438" builtinId="9" hidden="1"/>
    <cellStyle name="Followed Hyperlink" xfId="1440" builtinId="9" hidden="1"/>
    <cellStyle name="Followed Hyperlink" xfId="1442" builtinId="9" hidden="1"/>
    <cellStyle name="Followed Hyperlink" xfId="1444" builtinId="9" hidden="1"/>
    <cellStyle name="Followed Hyperlink" xfId="1446" builtinId="9" hidden="1"/>
    <cellStyle name="Followed Hyperlink" xfId="1448" builtinId="9" hidden="1"/>
    <cellStyle name="Followed Hyperlink" xfId="1450" builtinId="9" hidden="1"/>
    <cellStyle name="Followed Hyperlink" xfId="1452" builtinId="9" hidden="1"/>
    <cellStyle name="Followed Hyperlink" xfId="1454" builtinId="9" hidden="1"/>
    <cellStyle name="Followed Hyperlink" xfId="1456" builtinId="9" hidden="1"/>
    <cellStyle name="Followed Hyperlink" xfId="1458" builtinId="9" hidden="1"/>
    <cellStyle name="Followed Hyperlink" xfId="1460" builtinId="9" hidden="1"/>
    <cellStyle name="Followed Hyperlink" xfId="1462" builtinId="9" hidden="1"/>
    <cellStyle name="Followed Hyperlink" xfId="1464" builtinId="9" hidden="1"/>
    <cellStyle name="Followed Hyperlink" xfId="1466" builtinId="9" hidden="1"/>
    <cellStyle name="Followed Hyperlink" xfId="1468" builtinId="9" hidden="1"/>
    <cellStyle name="Followed Hyperlink" xfId="1470" builtinId="9" hidden="1"/>
    <cellStyle name="Followed Hyperlink" xfId="1472" builtinId="9" hidden="1"/>
    <cellStyle name="Followed Hyperlink" xfId="1474" builtinId="9" hidden="1"/>
    <cellStyle name="Followed Hyperlink" xfId="1476" builtinId="9" hidden="1"/>
    <cellStyle name="Followed Hyperlink" xfId="1478" builtinId="9" hidden="1"/>
    <cellStyle name="Followed Hyperlink" xfId="1480" builtinId="9" hidden="1"/>
    <cellStyle name="Followed Hyperlink" xfId="1482" builtinId="9" hidden="1"/>
    <cellStyle name="Followed Hyperlink" xfId="1484" builtinId="9" hidden="1"/>
    <cellStyle name="Followed Hyperlink" xfId="1486" builtinId="9" hidden="1"/>
    <cellStyle name="Followed Hyperlink" xfId="1488" builtinId="9" hidden="1"/>
    <cellStyle name="Followed Hyperlink" xfId="1490" builtinId="9" hidden="1"/>
    <cellStyle name="Followed Hyperlink" xfId="1492" builtinId="9" hidden="1"/>
    <cellStyle name="Followed Hyperlink" xfId="1494" builtinId="9" hidden="1"/>
    <cellStyle name="Followed Hyperlink" xfId="1496" builtinId="9" hidden="1"/>
    <cellStyle name="Followed Hyperlink" xfId="1498" builtinId="9" hidden="1"/>
    <cellStyle name="Followed Hyperlink" xfId="1500" builtinId="9" hidden="1"/>
    <cellStyle name="Followed Hyperlink" xfId="1502" builtinId="9" hidden="1"/>
    <cellStyle name="Followed Hyperlink" xfId="1504" builtinId="9" hidden="1"/>
    <cellStyle name="Followed Hyperlink" xfId="1506" builtinId="9" hidden="1"/>
    <cellStyle name="Followed Hyperlink" xfId="1508" builtinId="9" hidden="1"/>
    <cellStyle name="Followed Hyperlink" xfId="1510" builtinId="9" hidden="1"/>
    <cellStyle name="Followed Hyperlink" xfId="1512" builtinId="9" hidden="1"/>
    <cellStyle name="Followed Hyperlink" xfId="1514" builtinId="9" hidden="1"/>
    <cellStyle name="Followed Hyperlink" xfId="1516" builtinId="9" hidden="1"/>
    <cellStyle name="Followed Hyperlink" xfId="1518" builtinId="9" hidden="1"/>
    <cellStyle name="Followed Hyperlink" xfId="1520" builtinId="9" hidden="1"/>
    <cellStyle name="Followed Hyperlink" xfId="1522" builtinId="9" hidden="1"/>
    <cellStyle name="Followed Hyperlink" xfId="1524" builtinId="9" hidden="1"/>
    <cellStyle name="Followed Hyperlink" xfId="1526" builtinId="9" hidden="1"/>
    <cellStyle name="Followed Hyperlink" xfId="1528" builtinId="9" hidden="1"/>
    <cellStyle name="Followed Hyperlink" xfId="1530" builtinId="9" hidden="1"/>
    <cellStyle name="Followed Hyperlink" xfId="1532" builtinId="9" hidden="1"/>
    <cellStyle name="Followed Hyperlink" xfId="1534" builtinId="9" hidden="1"/>
    <cellStyle name="Followed Hyperlink" xfId="1536" builtinId="9" hidden="1"/>
    <cellStyle name="Followed Hyperlink" xfId="1538" builtinId="9" hidden="1"/>
    <cellStyle name="Followed Hyperlink" xfId="1540" builtinId="9" hidden="1"/>
    <cellStyle name="Followed Hyperlink" xfId="1542" builtinId="9" hidden="1"/>
    <cellStyle name="Followed Hyperlink" xfId="1544" builtinId="9" hidden="1"/>
    <cellStyle name="Followed Hyperlink" xfId="1546" builtinId="9" hidden="1"/>
    <cellStyle name="Followed Hyperlink" xfId="1548" builtinId="9" hidden="1"/>
    <cellStyle name="Followed Hyperlink" xfId="1550" builtinId="9" hidden="1"/>
    <cellStyle name="Followed Hyperlink" xfId="1552" builtinId="9" hidden="1"/>
    <cellStyle name="Followed Hyperlink" xfId="1554" builtinId="9" hidden="1"/>
    <cellStyle name="Followed Hyperlink" xfId="1556" builtinId="9" hidden="1"/>
    <cellStyle name="Followed Hyperlink" xfId="1558" builtinId="9" hidden="1"/>
    <cellStyle name="Followed Hyperlink" xfId="1560" builtinId="9" hidden="1"/>
    <cellStyle name="Followed Hyperlink" xfId="1562" builtinId="9" hidden="1"/>
    <cellStyle name="Followed Hyperlink" xfId="1564" builtinId="9" hidden="1"/>
    <cellStyle name="Followed Hyperlink" xfId="1566" builtinId="9" hidden="1"/>
    <cellStyle name="Followed Hyperlink" xfId="1568" builtinId="9" hidden="1"/>
    <cellStyle name="Followed Hyperlink" xfId="1570" builtinId="9" hidden="1"/>
    <cellStyle name="Followed Hyperlink" xfId="1572" builtinId="9" hidden="1"/>
    <cellStyle name="Followed Hyperlink" xfId="1574" builtinId="9" hidden="1"/>
    <cellStyle name="Followed Hyperlink" xfId="1576" builtinId="9" hidden="1"/>
    <cellStyle name="Followed Hyperlink" xfId="1578" builtinId="9" hidden="1"/>
    <cellStyle name="Followed Hyperlink" xfId="1580" builtinId="9" hidden="1"/>
    <cellStyle name="Followed Hyperlink" xfId="1582" builtinId="9" hidden="1"/>
    <cellStyle name="Followed Hyperlink" xfId="1584" builtinId="9" hidden="1"/>
    <cellStyle name="Followed Hyperlink" xfId="1586" builtinId="9" hidden="1"/>
    <cellStyle name="Followed Hyperlink" xfId="1588" builtinId="9" hidden="1"/>
    <cellStyle name="Followed Hyperlink" xfId="1590" builtinId="9" hidden="1"/>
    <cellStyle name="Followed Hyperlink" xfId="1592" builtinId="9" hidden="1"/>
    <cellStyle name="Followed Hyperlink" xfId="1594" builtinId="9" hidden="1"/>
    <cellStyle name="Followed Hyperlink" xfId="1596" builtinId="9" hidden="1"/>
    <cellStyle name="Followed Hyperlink" xfId="1598" builtinId="9" hidden="1"/>
    <cellStyle name="Followed Hyperlink" xfId="1600" builtinId="9" hidden="1"/>
    <cellStyle name="Followed Hyperlink" xfId="1602" builtinId="9" hidden="1"/>
    <cellStyle name="Followed Hyperlink" xfId="1604" builtinId="9" hidden="1"/>
    <cellStyle name="Followed Hyperlink" xfId="1606" builtinId="9" hidden="1"/>
    <cellStyle name="Followed Hyperlink" xfId="1608" builtinId="9" hidden="1"/>
    <cellStyle name="Followed Hyperlink" xfId="1610" builtinId="9" hidden="1"/>
    <cellStyle name="Followed Hyperlink" xfId="1612" builtinId="9" hidden="1"/>
    <cellStyle name="Followed Hyperlink" xfId="1614" builtinId="9" hidden="1"/>
    <cellStyle name="Followed Hyperlink" xfId="1616" builtinId="9" hidden="1"/>
    <cellStyle name="Followed Hyperlink" xfId="1618" builtinId="9" hidden="1"/>
    <cellStyle name="Followed Hyperlink" xfId="1620" builtinId="9" hidden="1"/>
    <cellStyle name="Followed Hyperlink" xfId="1622" builtinId="9" hidden="1"/>
    <cellStyle name="Followed Hyperlink" xfId="1624" builtinId="9" hidden="1"/>
    <cellStyle name="Followed Hyperlink" xfId="1626" builtinId="9" hidden="1"/>
    <cellStyle name="Followed Hyperlink" xfId="1628" builtinId="9" hidden="1"/>
    <cellStyle name="Followed Hyperlink" xfId="1630" builtinId="9" hidden="1"/>
    <cellStyle name="Followed Hyperlink" xfId="1632" builtinId="9" hidden="1"/>
    <cellStyle name="Followed Hyperlink" xfId="1634" builtinId="9" hidden="1"/>
    <cellStyle name="Followed Hyperlink" xfId="1636" builtinId="9" hidden="1"/>
    <cellStyle name="Followed Hyperlink" xfId="1638" builtinId="9" hidden="1"/>
    <cellStyle name="Followed Hyperlink" xfId="1640" builtinId="9" hidden="1"/>
    <cellStyle name="Followed Hyperlink" xfId="1642" builtinId="9" hidden="1"/>
    <cellStyle name="Followed Hyperlink" xfId="1644" builtinId="9" hidden="1"/>
    <cellStyle name="Followed Hyperlink" xfId="1646" builtinId="9" hidden="1"/>
    <cellStyle name="Followed Hyperlink" xfId="1648" builtinId="9" hidden="1"/>
    <cellStyle name="Followed Hyperlink" xfId="1650" builtinId="9" hidden="1"/>
    <cellStyle name="Followed Hyperlink" xfId="1652" builtinId="9" hidden="1"/>
    <cellStyle name="Followed Hyperlink" xfId="1654" builtinId="9" hidden="1"/>
    <cellStyle name="Followed Hyperlink" xfId="1656" builtinId="9" hidden="1"/>
    <cellStyle name="Followed Hyperlink" xfId="1658" builtinId="9" hidden="1"/>
    <cellStyle name="Followed Hyperlink" xfId="1660" builtinId="9" hidden="1"/>
    <cellStyle name="Followed Hyperlink" xfId="1662" builtinId="9" hidden="1"/>
    <cellStyle name="Followed Hyperlink" xfId="1664" builtinId="9" hidden="1"/>
    <cellStyle name="Followed Hyperlink" xfId="1666" builtinId="9" hidden="1"/>
    <cellStyle name="Followed Hyperlink" xfId="1668" builtinId="9" hidden="1"/>
    <cellStyle name="Followed Hyperlink" xfId="1670" builtinId="9" hidden="1"/>
    <cellStyle name="Followed Hyperlink" xfId="1672" builtinId="9" hidden="1"/>
    <cellStyle name="Followed Hyperlink" xfId="1674" builtinId="9" hidden="1"/>
    <cellStyle name="Followed Hyperlink" xfId="1676" builtinId="9" hidden="1"/>
    <cellStyle name="Followed Hyperlink" xfId="1678" builtinId="9" hidden="1"/>
    <cellStyle name="Followed Hyperlink" xfId="1680" builtinId="9" hidden="1"/>
    <cellStyle name="Followed Hyperlink" xfId="1682" builtinId="9" hidden="1"/>
    <cellStyle name="Followed Hyperlink" xfId="1684" builtinId="9" hidden="1"/>
    <cellStyle name="Followed Hyperlink" xfId="1686" builtinId="9" hidden="1"/>
    <cellStyle name="Followed Hyperlink" xfId="1688" builtinId="9" hidden="1"/>
    <cellStyle name="Followed Hyperlink" xfId="1690" builtinId="9" hidden="1"/>
    <cellStyle name="Followed Hyperlink" xfId="1692" builtinId="9" hidden="1"/>
    <cellStyle name="Followed Hyperlink" xfId="1694" builtinId="9" hidden="1"/>
    <cellStyle name="Followed Hyperlink" xfId="1696" builtinId="9" hidden="1"/>
    <cellStyle name="Followed Hyperlink" xfId="1698" builtinId="9" hidden="1"/>
    <cellStyle name="Followed Hyperlink" xfId="1700" builtinId="9" hidden="1"/>
    <cellStyle name="Followed Hyperlink" xfId="1702" builtinId="9" hidden="1"/>
    <cellStyle name="Followed Hyperlink" xfId="1704" builtinId="9" hidden="1"/>
    <cellStyle name="Followed Hyperlink" xfId="1706" builtinId="9" hidden="1"/>
    <cellStyle name="Followed Hyperlink" xfId="1708" builtinId="9" hidden="1"/>
    <cellStyle name="Followed Hyperlink" xfId="1710" builtinId="9" hidden="1"/>
    <cellStyle name="Followed Hyperlink" xfId="1712" builtinId="9" hidden="1"/>
    <cellStyle name="Followed Hyperlink" xfId="1714" builtinId="9" hidden="1"/>
    <cellStyle name="Followed Hyperlink" xfId="1716" builtinId="9" hidden="1"/>
    <cellStyle name="Followed Hyperlink" xfId="1718" builtinId="9" hidden="1"/>
    <cellStyle name="Followed Hyperlink" xfId="1720" builtinId="9" hidden="1"/>
    <cellStyle name="Followed Hyperlink" xfId="1722" builtinId="9" hidden="1"/>
    <cellStyle name="Followed Hyperlink" xfId="1724" builtinId="9" hidden="1"/>
    <cellStyle name="Followed Hyperlink" xfId="1726" builtinId="9" hidden="1"/>
    <cellStyle name="Followed Hyperlink" xfId="1728" builtinId="9" hidden="1"/>
    <cellStyle name="Followed Hyperlink" xfId="1730" builtinId="9" hidden="1"/>
    <cellStyle name="Followed Hyperlink" xfId="1732" builtinId="9" hidden="1"/>
    <cellStyle name="Followed Hyperlink" xfId="1734" builtinId="9" hidden="1"/>
    <cellStyle name="Followed Hyperlink" xfId="1736" builtinId="9" hidden="1"/>
    <cellStyle name="Followed Hyperlink" xfId="1738" builtinId="9" hidden="1"/>
    <cellStyle name="Followed Hyperlink" xfId="1740" builtinId="9" hidden="1"/>
    <cellStyle name="Followed Hyperlink" xfId="1742" builtinId="9" hidden="1"/>
    <cellStyle name="Followed Hyperlink" xfId="1744" builtinId="9" hidden="1"/>
    <cellStyle name="Followed Hyperlink" xfId="1746" builtinId="9" hidden="1"/>
    <cellStyle name="Followed Hyperlink" xfId="1748" builtinId="9" hidden="1"/>
    <cellStyle name="Followed Hyperlink" xfId="1750" builtinId="9" hidden="1"/>
    <cellStyle name="Followed Hyperlink" xfId="1752" builtinId="9" hidden="1"/>
    <cellStyle name="Followed Hyperlink" xfId="1754" builtinId="9" hidden="1"/>
    <cellStyle name="Followed Hyperlink" xfId="1756" builtinId="9" hidden="1"/>
    <cellStyle name="Followed Hyperlink" xfId="1758" builtinId="9" hidden="1"/>
    <cellStyle name="Followed Hyperlink" xfId="1760" builtinId="9" hidden="1"/>
    <cellStyle name="Followed Hyperlink" xfId="1762" builtinId="9" hidden="1"/>
    <cellStyle name="Followed Hyperlink" xfId="1764" builtinId="9" hidden="1"/>
    <cellStyle name="Followed Hyperlink" xfId="1766" builtinId="9" hidden="1"/>
    <cellStyle name="Followed Hyperlink" xfId="1768" builtinId="9" hidden="1"/>
    <cellStyle name="Followed Hyperlink" xfId="1770" builtinId="9" hidden="1"/>
    <cellStyle name="Followed Hyperlink" xfId="1772" builtinId="9" hidden="1"/>
    <cellStyle name="Followed Hyperlink" xfId="1774" builtinId="9" hidden="1"/>
    <cellStyle name="Followed Hyperlink" xfId="1776" builtinId="9" hidden="1"/>
    <cellStyle name="Followed Hyperlink" xfId="1778" builtinId="9" hidden="1"/>
    <cellStyle name="Followed Hyperlink" xfId="1780" builtinId="9" hidden="1"/>
    <cellStyle name="Followed Hyperlink" xfId="1782" builtinId="9" hidden="1"/>
    <cellStyle name="Followed Hyperlink" xfId="1784" builtinId="9" hidden="1"/>
    <cellStyle name="Followed Hyperlink" xfId="1786" builtinId="9" hidden="1"/>
    <cellStyle name="Followed Hyperlink" xfId="1788" builtinId="9" hidden="1"/>
    <cellStyle name="Followed Hyperlink" xfId="1790" builtinId="9" hidden="1"/>
    <cellStyle name="Followed Hyperlink" xfId="1792" builtinId="9" hidden="1"/>
    <cellStyle name="Followed Hyperlink" xfId="1794" builtinId="9" hidden="1"/>
    <cellStyle name="Followed Hyperlink" xfId="1796" builtinId="9" hidden="1"/>
    <cellStyle name="Followed Hyperlink" xfId="1798" builtinId="9" hidden="1"/>
    <cellStyle name="Followed Hyperlink" xfId="1800" builtinId="9" hidden="1"/>
    <cellStyle name="Followed Hyperlink" xfId="1802" builtinId="9" hidden="1"/>
    <cellStyle name="Followed Hyperlink" xfId="1804" builtinId="9" hidden="1"/>
    <cellStyle name="Followed Hyperlink" xfId="1806" builtinId="9" hidden="1"/>
    <cellStyle name="Followed Hyperlink" xfId="1808" builtinId="9" hidden="1"/>
    <cellStyle name="Followed Hyperlink" xfId="1810" builtinId="9" hidden="1"/>
    <cellStyle name="Followed Hyperlink" xfId="1812" builtinId="9" hidden="1"/>
    <cellStyle name="Followed Hyperlink" xfId="1814" builtinId="9" hidden="1"/>
    <cellStyle name="Followed Hyperlink" xfId="1816" builtinId="9" hidden="1"/>
    <cellStyle name="Followed Hyperlink" xfId="1818" builtinId="9" hidden="1"/>
    <cellStyle name="Followed Hyperlink" xfId="1820" builtinId="9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Hyperlink" xfId="143" builtinId="8" hidden="1"/>
    <cellStyle name="Hyperlink" xfId="145" builtinId="8" hidden="1"/>
    <cellStyle name="Hyperlink" xfId="147" builtinId="8" hidden="1"/>
    <cellStyle name="Hyperlink" xfId="149" builtinId="8" hidden="1"/>
    <cellStyle name="Hyperlink" xfId="151" builtinId="8" hidden="1"/>
    <cellStyle name="Hyperlink" xfId="153" builtinId="8" hidden="1"/>
    <cellStyle name="Hyperlink" xfId="155" builtinId="8" hidden="1"/>
    <cellStyle name="Hyperlink" xfId="157" builtinId="8" hidden="1"/>
    <cellStyle name="Hyperlink" xfId="159" builtinId="8" hidden="1"/>
    <cellStyle name="Hyperlink" xfId="161" builtinId="8" hidden="1"/>
    <cellStyle name="Hyperlink" xfId="163" builtinId="8" hidden="1"/>
    <cellStyle name="Hyperlink" xfId="165" builtinId="8" hidden="1"/>
    <cellStyle name="Hyperlink" xfId="167" builtinId="8" hidden="1"/>
    <cellStyle name="Hyperlink" xfId="169" builtinId="8" hidden="1"/>
    <cellStyle name="Hyperlink" xfId="171" builtinId="8" hidden="1"/>
    <cellStyle name="Hyperlink" xfId="173" builtinId="8" hidden="1"/>
    <cellStyle name="Hyperlink" xfId="175" builtinId="8" hidden="1"/>
    <cellStyle name="Hyperlink" xfId="177" builtinId="8" hidden="1"/>
    <cellStyle name="Hyperlink" xfId="179" builtinId="8" hidden="1"/>
    <cellStyle name="Hyperlink" xfId="181" builtinId="8" hidden="1"/>
    <cellStyle name="Hyperlink" xfId="183" builtinId="8" hidden="1"/>
    <cellStyle name="Hyperlink" xfId="185" builtinId="8" hidden="1"/>
    <cellStyle name="Hyperlink" xfId="187" builtinId="8" hidden="1"/>
    <cellStyle name="Hyperlink" xfId="189" builtinId="8" hidden="1"/>
    <cellStyle name="Hyperlink" xfId="191" builtinId="8" hidden="1"/>
    <cellStyle name="Hyperlink" xfId="193" builtinId="8" hidden="1"/>
    <cellStyle name="Hyperlink" xfId="195" builtinId="8" hidden="1"/>
    <cellStyle name="Hyperlink" xfId="197" builtinId="8" hidden="1"/>
    <cellStyle name="Hyperlink" xfId="199" builtinId="8" hidden="1"/>
    <cellStyle name="Hyperlink" xfId="201" builtinId="8" hidden="1"/>
    <cellStyle name="Hyperlink" xfId="203" builtinId="8" hidden="1"/>
    <cellStyle name="Hyperlink" xfId="205" builtinId="8" hidden="1"/>
    <cellStyle name="Hyperlink" xfId="207" builtinId="8" hidden="1"/>
    <cellStyle name="Hyperlink" xfId="209" builtinId="8" hidden="1"/>
    <cellStyle name="Hyperlink" xfId="211" builtinId="8" hidden="1"/>
    <cellStyle name="Hyperlink" xfId="213" builtinId="8" hidden="1"/>
    <cellStyle name="Hyperlink" xfId="215" builtinId="8" hidden="1"/>
    <cellStyle name="Hyperlink" xfId="217" builtinId="8" hidden="1"/>
    <cellStyle name="Hyperlink" xfId="219" builtinId="8" hidden="1"/>
    <cellStyle name="Hyperlink" xfId="221" builtinId="8" hidden="1"/>
    <cellStyle name="Hyperlink" xfId="223" builtinId="8" hidden="1"/>
    <cellStyle name="Hyperlink" xfId="225" builtinId="8" hidden="1"/>
    <cellStyle name="Hyperlink" xfId="227" builtinId="8" hidden="1"/>
    <cellStyle name="Hyperlink" xfId="229" builtinId="8" hidden="1"/>
    <cellStyle name="Hyperlink" xfId="231" builtinId="8" hidden="1"/>
    <cellStyle name="Hyperlink" xfId="233" builtinId="8" hidden="1"/>
    <cellStyle name="Hyperlink" xfId="235" builtinId="8" hidden="1"/>
    <cellStyle name="Hyperlink" xfId="237" builtinId="8" hidden="1"/>
    <cellStyle name="Hyperlink" xfId="239" builtinId="8" hidden="1"/>
    <cellStyle name="Hyperlink" xfId="241" builtinId="8" hidden="1"/>
    <cellStyle name="Hyperlink" xfId="243" builtinId="8" hidden="1"/>
    <cellStyle name="Hyperlink" xfId="245" builtinId="8" hidden="1"/>
    <cellStyle name="Hyperlink" xfId="247" builtinId="8" hidden="1"/>
    <cellStyle name="Hyperlink" xfId="249" builtinId="8" hidden="1"/>
    <cellStyle name="Hyperlink" xfId="251" builtinId="8" hidden="1"/>
    <cellStyle name="Hyperlink" xfId="253" builtinId="8" hidden="1"/>
    <cellStyle name="Hyperlink" xfId="255" builtinId="8" hidden="1"/>
    <cellStyle name="Hyperlink" xfId="257" builtinId="8" hidden="1"/>
    <cellStyle name="Hyperlink" xfId="259" builtinId="8" hidden="1"/>
    <cellStyle name="Hyperlink" xfId="261" builtinId="8" hidden="1"/>
    <cellStyle name="Hyperlink" xfId="263" builtinId="8" hidden="1"/>
    <cellStyle name="Hyperlink" xfId="265" builtinId="8" hidden="1"/>
    <cellStyle name="Hyperlink" xfId="267" builtinId="8" hidden="1"/>
    <cellStyle name="Hyperlink" xfId="269" builtinId="8" hidden="1"/>
    <cellStyle name="Hyperlink" xfId="271" builtinId="8" hidden="1"/>
    <cellStyle name="Hyperlink" xfId="273" builtinId="8" hidden="1"/>
    <cellStyle name="Hyperlink" xfId="275" builtinId="8" hidden="1"/>
    <cellStyle name="Hyperlink" xfId="277" builtinId="8" hidden="1"/>
    <cellStyle name="Hyperlink" xfId="279" builtinId="8" hidden="1"/>
    <cellStyle name="Hyperlink" xfId="281" builtinId="8" hidden="1"/>
    <cellStyle name="Hyperlink" xfId="283" builtinId="8" hidden="1"/>
    <cellStyle name="Hyperlink" xfId="285" builtinId="8" hidden="1"/>
    <cellStyle name="Hyperlink" xfId="287" builtinId="8" hidden="1"/>
    <cellStyle name="Hyperlink" xfId="289" builtinId="8" hidden="1"/>
    <cellStyle name="Hyperlink" xfId="291" builtinId="8" hidden="1"/>
    <cellStyle name="Hyperlink" xfId="293" builtinId="8" hidden="1"/>
    <cellStyle name="Hyperlink" xfId="295" builtinId="8" hidden="1"/>
    <cellStyle name="Hyperlink" xfId="297" builtinId="8" hidden="1"/>
    <cellStyle name="Hyperlink" xfId="299" builtinId="8" hidden="1"/>
    <cellStyle name="Hyperlink" xfId="301" builtinId="8" hidden="1"/>
    <cellStyle name="Hyperlink" xfId="303" builtinId="8" hidden="1"/>
    <cellStyle name="Hyperlink" xfId="305" builtinId="8" hidden="1"/>
    <cellStyle name="Hyperlink" xfId="307" builtinId="8" hidden="1"/>
    <cellStyle name="Hyperlink" xfId="309" builtinId="8" hidden="1"/>
    <cellStyle name="Hyperlink" xfId="311" builtinId="8" hidden="1"/>
    <cellStyle name="Hyperlink" xfId="313" builtinId="8" hidden="1"/>
    <cellStyle name="Hyperlink" xfId="315" builtinId="8" hidden="1"/>
    <cellStyle name="Hyperlink" xfId="317" builtinId="8" hidden="1"/>
    <cellStyle name="Hyperlink" xfId="319" builtinId="8" hidden="1"/>
    <cellStyle name="Hyperlink" xfId="321" builtinId="8" hidden="1"/>
    <cellStyle name="Hyperlink" xfId="323" builtinId="8" hidden="1"/>
    <cellStyle name="Hyperlink" xfId="325" builtinId="8" hidden="1"/>
    <cellStyle name="Hyperlink" xfId="327" builtinId="8" hidden="1"/>
    <cellStyle name="Hyperlink" xfId="329" builtinId="8" hidden="1"/>
    <cellStyle name="Hyperlink" xfId="331" builtinId="8" hidden="1"/>
    <cellStyle name="Hyperlink" xfId="333" builtinId="8" hidden="1"/>
    <cellStyle name="Hyperlink" xfId="335" builtinId="8" hidden="1"/>
    <cellStyle name="Hyperlink" xfId="337" builtinId="8" hidden="1"/>
    <cellStyle name="Hyperlink" xfId="339" builtinId="8" hidden="1"/>
    <cellStyle name="Hyperlink" xfId="341" builtinId="8" hidden="1"/>
    <cellStyle name="Hyperlink" xfId="343" builtinId="8" hidden="1"/>
    <cellStyle name="Hyperlink" xfId="345" builtinId="8" hidden="1"/>
    <cellStyle name="Hyperlink" xfId="347" builtinId="8" hidden="1"/>
    <cellStyle name="Hyperlink" xfId="349" builtinId="8" hidden="1"/>
    <cellStyle name="Hyperlink" xfId="351" builtinId="8" hidden="1"/>
    <cellStyle name="Hyperlink" xfId="353" builtinId="8" hidden="1"/>
    <cellStyle name="Hyperlink" xfId="355" builtinId="8" hidden="1"/>
    <cellStyle name="Hyperlink" xfId="357" builtinId="8" hidden="1"/>
    <cellStyle name="Hyperlink" xfId="359" builtinId="8" hidden="1"/>
    <cellStyle name="Hyperlink" xfId="361" builtinId="8" hidden="1"/>
    <cellStyle name="Hyperlink" xfId="363" builtinId="8" hidden="1"/>
    <cellStyle name="Hyperlink" xfId="365" builtinId="8" hidden="1"/>
    <cellStyle name="Hyperlink" xfId="367" builtinId="8" hidden="1"/>
    <cellStyle name="Hyperlink" xfId="369" builtinId="8" hidden="1"/>
    <cellStyle name="Hyperlink" xfId="371" builtinId="8" hidden="1"/>
    <cellStyle name="Hyperlink" xfId="373" builtinId="8" hidden="1"/>
    <cellStyle name="Hyperlink" xfId="375" builtinId="8" hidden="1"/>
    <cellStyle name="Hyperlink" xfId="377" builtinId="8" hidden="1"/>
    <cellStyle name="Hyperlink" xfId="379" builtinId="8" hidden="1"/>
    <cellStyle name="Hyperlink" xfId="381" builtinId="8" hidden="1"/>
    <cellStyle name="Hyperlink" xfId="383" builtinId="8" hidden="1"/>
    <cellStyle name="Hyperlink" xfId="385" builtinId="8" hidden="1"/>
    <cellStyle name="Hyperlink" xfId="387" builtinId="8" hidden="1"/>
    <cellStyle name="Hyperlink" xfId="389" builtinId="8" hidden="1"/>
    <cellStyle name="Hyperlink" xfId="391" builtinId="8" hidden="1"/>
    <cellStyle name="Hyperlink" xfId="393" builtinId="8" hidden="1"/>
    <cellStyle name="Hyperlink" xfId="395" builtinId="8" hidden="1"/>
    <cellStyle name="Hyperlink" xfId="397" builtinId="8" hidden="1"/>
    <cellStyle name="Hyperlink" xfId="399" builtinId="8" hidden="1"/>
    <cellStyle name="Hyperlink" xfId="401" builtinId="8" hidden="1"/>
    <cellStyle name="Hyperlink" xfId="403" builtinId="8" hidden="1"/>
    <cellStyle name="Hyperlink" xfId="405" builtinId="8" hidden="1"/>
    <cellStyle name="Hyperlink" xfId="407" builtinId="8" hidden="1"/>
    <cellStyle name="Hyperlink" xfId="409" builtinId="8" hidden="1"/>
    <cellStyle name="Hyperlink" xfId="411" builtinId="8" hidden="1"/>
    <cellStyle name="Hyperlink" xfId="413" builtinId="8" hidden="1"/>
    <cellStyle name="Hyperlink" xfId="415" builtinId="8" hidden="1"/>
    <cellStyle name="Hyperlink" xfId="417" builtinId="8" hidden="1"/>
    <cellStyle name="Hyperlink" xfId="419" builtinId="8" hidden="1"/>
    <cellStyle name="Hyperlink" xfId="421" builtinId="8" hidden="1"/>
    <cellStyle name="Hyperlink" xfId="423" builtinId="8" hidden="1"/>
    <cellStyle name="Hyperlink" xfId="425" builtinId="8" hidden="1"/>
    <cellStyle name="Hyperlink" xfId="427" builtinId="8" hidden="1"/>
    <cellStyle name="Hyperlink" xfId="429" builtinId="8" hidden="1"/>
    <cellStyle name="Hyperlink" xfId="431" builtinId="8" hidden="1"/>
    <cellStyle name="Hyperlink" xfId="433" builtinId="8" hidden="1"/>
    <cellStyle name="Hyperlink" xfId="435" builtinId="8" hidden="1"/>
    <cellStyle name="Hyperlink" xfId="437" builtinId="8" hidden="1"/>
    <cellStyle name="Hyperlink" xfId="439" builtinId="8" hidden="1"/>
    <cellStyle name="Hyperlink" xfId="441" builtinId="8" hidden="1"/>
    <cellStyle name="Hyperlink" xfId="443" builtinId="8" hidden="1"/>
    <cellStyle name="Hyperlink" xfId="445" builtinId="8" hidden="1"/>
    <cellStyle name="Hyperlink" xfId="447" builtinId="8" hidden="1"/>
    <cellStyle name="Hyperlink" xfId="449" builtinId="8" hidden="1"/>
    <cellStyle name="Hyperlink" xfId="451" builtinId="8" hidden="1"/>
    <cellStyle name="Hyperlink" xfId="453" builtinId="8" hidden="1"/>
    <cellStyle name="Hyperlink" xfId="455" builtinId="8" hidden="1"/>
    <cellStyle name="Hyperlink" xfId="457" builtinId="8" hidden="1"/>
    <cellStyle name="Hyperlink" xfId="459" builtinId="8" hidden="1"/>
    <cellStyle name="Hyperlink" xfId="461" builtinId="8" hidden="1"/>
    <cellStyle name="Hyperlink" xfId="463" builtinId="8" hidden="1"/>
    <cellStyle name="Hyperlink" xfId="465" builtinId="8" hidden="1"/>
    <cellStyle name="Hyperlink" xfId="467" builtinId="8" hidden="1"/>
    <cellStyle name="Hyperlink" xfId="469" builtinId="8" hidden="1"/>
    <cellStyle name="Hyperlink" xfId="471" builtinId="8" hidden="1"/>
    <cellStyle name="Hyperlink" xfId="473" builtinId="8" hidden="1"/>
    <cellStyle name="Hyperlink" xfId="475" builtinId="8" hidden="1"/>
    <cellStyle name="Hyperlink" xfId="477" builtinId="8" hidden="1"/>
    <cellStyle name="Hyperlink" xfId="479" builtinId="8" hidden="1"/>
    <cellStyle name="Hyperlink" xfId="481" builtinId="8" hidden="1"/>
    <cellStyle name="Hyperlink" xfId="483" builtinId="8" hidden="1"/>
    <cellStyle name="Hyperlink" xfId="485" builtinId="8" hidden="1"/>
    <cellStyle name="Hyperlink" xfId="487" builtinId="8" hidden="1"/>
    <cellStyle name="Hyperlink" xfId="489" builtinId="8" hidden="1"/>
    <cellStyle name="Hyperlink" xfId="491" builtinId="8" hidden="1"/>
    <cellStyle name="Hyperlink" xfId="493" builtinId="8" hidden="1"/>
    <cellStyle name="Hyperlink" xfId="495" builtinId="8" hidden="1"/>
    <cellStyle name="Hyperlink" xfId="497" builtinId="8" hidden="1"/>
    <cellStyle name="Hyperlink" xfId="499" builtinId="8" hidden="1"/>
    <cellStyle name="Hyperlink" xfId="501" builtinId="8" hidden="1"/>
    <cellStyle name="Hyperlink" xfId="503" builtinId="8" hidden="1"/>
    <cellStyle name="Hyperlink" xfId="505" builtinId="8" hidden="1"/>
    <cellStyle name="Hyperlink" xfId="507" builtinId="8" hidden="1"/>
    <cellStyle name="Hyperlink" xfId="509" builtinId="8" hidden="1"/>
    <cellStyle name="Hyperlink" xfId="511" builtinId="8" hidden="1"/>
    <cellStyle name="Hyperlink" xfId="513" builtinId="8" hidden="1"/>
    <cellStyle name="Hyperlink" xfId="515" builtinId="8" hidden="1"/>
    <cellStyle name="Hyperlink" xfId="517" builtinId="8" hidden="1"/>
    <cellStyle name="Hyperlink" xfId="519" builtinId="8" hidden="1"/>
    <cellStyle name="Hyperlink" xfId="521" builtinId="8" hidden="1"/>
    <cellStyle name="Hyperlink" xfId="523" builtinId="8" hidden="1"/>
    <cellStyle name="Hyperlink" xfId="525" builtinId="8" hidden="1"/>
    <cellStyle name="Hyperlink" xfId="527" builtinId="8" hidden="1"/>
    <cellStyle name="Hyperlink" xfId="529" builtinId="8" hidden="1"/>
    <cellStyle name="Hyperlink" xfId="531" builtinId="8" hidden="1"/>
    <cellStyle name="Hyperlink" xfId="533" builtinId="8" hidden="1"/>
    <cellStyle name="Hyperlink" xfId="535" builtinId="8" hidden="1"/>
    <cellStyle name="Hyperlink" xfId="537" builtinId="8" hidden="1"/>
    <cellStyle name="Hyperlink" xfId="539" builtinId="8" hidden="1"/>
    <cellStyle name="Hyperlink" xfId="541" builtinId="8" hidden="1"/>
    <cellStyle name="Hyperlink" xfId="543" builtinId="8" hidden="1"/>
    <cellStyle name="Hyperlink" xfId="545" builtinId="8" hidden="1"/>
    <cellStyle name="Hyperlink" xfId="547" builtinId="8" hidden="1"/>
    <cellStyle name="Hyperlink" xfId="549" builtinId="8" hidden="1"/>
    <cellStyle name="Hyperlink" xfId="551" builtinId="8" hidden="1"/>
    <cellStyle name="Hyperlink" xfId="553" builtinId="8" hidden="1"/>
    <cellStyle name="Hyperlink" xfId="555" builtinId="8" hidden="1"/>
    <cellStyle name="Hyperlink" xfId="557" builtinId="8" hidden="1"/>
    <cellStyle name="Hyperlink" xfId="559" builtinId="8" hidden="1"/>
    <cellStyle name="Hyperlink" xfId="561" builtinId="8" hidden="1"/>
    <cellStyle name="Hyperlink" xfId="563" builtinId="8" hidden="1"/>
    <cellStyle name="Hyperlink" xfId="565" builtinId="8" hidden="1"/>
    <cellStyle name="Hyperlink" xfId="567" builtinId="8" hidden="1"/>
    <cellStyle name="Hyperlink" xfId="569" builtinId="8" hidden="1"/>
    <cellStyle name="Hyperlink" xfId="571" builtinId="8" hidden="1"/>
    <cellStyle name="Hyperlink" xfId="573" builtinId="8" hidden="1"/>
    <cellStyle name="Hyperlink" xfId="575" builtinId="8" hidden="1"/>
    <cellStyle name="Hyperlink" xfId="577" builtinId="8" hidden="1"/>
    <cellStyle name="Hyperlink" xfId="579" builtinId="8" hidden="1"/>
    <cellStyle name="Hyperlink" xfId="581" builtinId="8" hidden="1"/>
    <cellStyle name="Hyperlink" xfId="583" builtinId="8" hidden="1"/>
    <cellStyle name="Hyperlink" xfId="585" builtinId="8" hidden="1"/>
    <cellStyle name="Hyperlink" xfId="587" builtinId="8" hidden="1"/>
    <cellStyle name="Hyperlink" xfId="589" builtinId="8" hidden="1"/>
    <cellStyle name="Hyperlink" xfId="591" builtinId="8" hidden="1"/>
    <cellStyle name="Hyperlink" xfId="593" builtinId="8" hidden="1"/>
    <cellStyle name="Hyperlink" xfId="595" builtinId="8" hidden="1"/>
    <cellStyle name="Hyperlink" xfId="597" builtinId="8" hidden="1"/>
    <cellStyle name="Hyperlink" xfId="599" builtinId="8" hidden="1"/>
    <cellStyle name="Hyperlink" xfId="601" builtinId="8" hidden="1"/>
    <cellStyle name="Hyperlink" xfId="603" builtinId="8" hidden="1"/>
    <cellStyle name="Hyperlink" xfId="605" builtinId="8" hidden="1"/>
    <cellStyle name="Hyperlink" xfId="607" builtinId="8" hidden="1"/>
    <cellStyle name="Hyperlink" xfId="609" builtinId="8" hidden="1"/>
    <cellStyle name="Hyperlink" xfId="611" builtinId="8" hidden="1"/>
    <cellStyle name="Hyperlink" xfId="613" builtinId="8" hidden="1"/>
    <cellStyle name="Hyperlink" xfId="615" builtinId="8" hidden="1"/>
    <cellStyle name="Hyperlink" xfId="617" builtinId="8" hidden="1"/>
    <cellStyle name="Hyperlink" xfId="619" builtinId="8" hidden="1"/>
    <cellStyle name="Hyperlink" xfId="621" builtinId="8" hidden="1"/>
    <cellStyle name="Hyperlink" xfId="623" builtinId="8" hidden="1"/>
    <cellStyle name="Hyperlink" xfId="625" builtinId="8" hidden="1"/>
    <cellStyle name="Hyperlink" xfId="627" builtinId="8" hidden="1"/>
    <cellStyle name="Hyperlink" xfId="629" builtinId="8" hidden="1"/>
    <cellStyle name="Hyperlink" xfId="631" builtinId="8" hidden="1"/>
    <cellStyle name="Hyperlink" xfId="633" builtinId="8" hidden="1"/>
    <cellStyle name="Hyperlink" xfId="635" builtinId="8" hidden="1"/>
    <cellStyle name="Hyperlink" xfId="637" builtinId="8" hidden="1"/>
    <cellStyle name="Hyperlink" xfId="639" builtinId="8" hidden="1"/>
    <cellStyle name="Hyperlink" xfId="641" builtinId="8" hidden="1"/>
    <cellStyle name="Hyperlink" xfId="643" builtinId="8" hidden="1"/>
    <cellStyle name="Hyperlink" xfId="645" builtinId="8" hidden="1"/>
    <cellStyle name="Hyperlink" xfId="647" builtinId="8" hidden="1"/>
    <cellStyle name="Hyperlink" xfId="649" builtinId="8" hidden="1"/>
    <cellStyle name="Hyperlink" xfId="651" builtinId="8" hidden="1"/>
    <cellStyle name="Hyperlink" xfId="653" builtinId="8" hidden="1"/>
    <cellStyle name="Hyperlink" xfId="655" builtinId="8" hidden="1"/>
    <cellStyle name="Hyperlink" xfId="657" builtinId="8" hidden="1"/>
    <cellStyle name="Hyperlink" xfId="659" builtinId="8" hidden="1"/>
    <cellStyle name="Hyperlink" xfId="661" builtinId="8" hidden="1"/>
    <cellStyle name="Hyperlink" xfId="663" builtinId="8" hidden="1"/>
    <cellStyle name="Hyperlink" xfId="665" builtinId="8" hidden="1"/>
    <cellStyle name="Hyperlink" xfId="667" builtinId="8" hidden="1"/>
    <cellStyle name="Hyperlink" xfId="669" builtinId="8" hidden="1"/>
    <cellStyle name="Hyperlink" xfId="671" builtinId="8" hidden="1"/>
    <cellStyle name="Hyperlink" xfId="673" builtinId="8" hidden="1"/>
    <cellStyle name="Hyperlink" xfId="675" builtinId="8" hidden="1"/>
    <cellStyle name="Hyperlink" xfId="677" builtinId="8" hidden="1"/>
    <cellStyle name="Hyperlink" xfId="679" builtinId="8" hidden="1"/>
    <cellStyle name="Hyperlink" xfId="681" builtinId="8" hidden="1"/>
    <cellStyle name="Hyperlink" xfId="683" builtinId="8" hidden="1"/>
    <cellStyle name="Hyperlink" xfId="685" builtinId="8" hidden="1"/>
    <cellStyle name="Hyperlink" xfId="687" builtinId="8" hidden="1"/>
    <cellStyle name="Hyperlink" xfId="689" builtinId="8" hidden="1"/>
    <cellStyle name="Hyperlink" xfId="691" builtinId="8" hidden="1"/>
    <cellStyle name="Hyperlink" xfId="693" builtinId="8" hidden="1"/>
    <cellStyle name="Hyperlink" xfId="695" builtinId="8" hidden="1"/>
    <cellStyle name="Hyperlink" xfId="697" builtinId="8" hidden="1"/>
    <cellStyle name="Hyperlink" xfId="699" builtinId="8" hidden="1"/>
    <cellStyle name="Hyperlink" xfId="701" builtinId="8" hidden="1"/>
    <cellStyle name="Hyperlink" xfId="703" builtinId="8" hidden="1"/>
    <cellStyle name="Hyperlink" xfId="705" builtinId="8" hidden="1"/>
    <cellStyle name="Hyperlink" xfId="707" builtinId="8" hidden="1"/>
    <cellStyle name="Hyperlink" xfId="709" builtinId="8" hidden="1"/>
    <cellStyle name="Hyperlink" xfId="711" builtinId="8" hidden="1"/>
    <cellStyle name="Hyperlink" xfId="713" builtinId="8" hidden="1"/>
    <cellStyle name="Hyperlink" xfId="715" builtinId="8" hidden="1"/>
    <cellStyle name="Hyperlink" xfId="717" builtinId="8" hidden="1"/>
    <cellStyle name="Hyperlink" xfId="719" builtinId="8" hidden="1"/>
    <cellStyle name="Hyperlink" xfId="721" builtinId="8" hidden="1"/>
    <cellStyle name="Hyperlink" xfId="723" builtinId="8" hidden="1"/>
    <cellStyle name="Hyperlink" xfId="725" builtinId="8" hidden="1"/>
    <cellStyle name="Hyperlink" xfId="727" builtinId="8" hidden="1"/>
    <cellStyle name="Hyperlink" xfId="729" builtinId="8" hidden="1"/>
    <cellStyle name="Hyperlink" xfId="731" builtinId="8" hidden="1"/>
    <cellStyle name="Hyperlink" xfId="733" builtinId="8" hidden="1"/>
    <cellStyle name="Hyperlink" xfId="735" builtinId="8" hidden="1"/>
    <cellStyle name="Hyperlink" xfId="737" builtinId="8" hidden="1"/>
    <cellStyle name="Hyperlink" xfId="739" builtinId="8" hidden="1"/>
    <cellStyle name="Hyperlink" xfId="741" builtinId="8" hidden="1"/>
    <cellStyle name="Hyperlink" xfId="743" builtinId="8" hidden="1"/>
    <cellStyle name="Hyperlink" xfId="745" builtinId="8" hidden="1"/>
    <cellStyle name="Hyperlink" xfId="747" builtinId="8" hidden="1"/>
    <cellStyle name="Hyperlink" xfId="749" builtinId="8" hidden="1"/>
    <cellStyle name="Hyperlink" xfId="751" builtinId="8" hidden="1"/>
    <cellStyle name="Hyperlink" xfId="753" builtinId="8" hidden="1"/>
    <cellStyle name="Hyperlink" xfId="755" builtinId="8" hidden="1"/>
    <cellStyle name="Hyperlink" xfId="757" builtinId="8" hidden="1"/>
    <cellStyle name="Hyperlink" xfId="759" builtinId="8" hidden="1"/>
    <cellStyle name="Hyperlink" xfId="761" builtinId="8" hidden="1"/>
    <cellStyle name="Hyperlink" xfId="763" builtinId="8" hidden="1"/>
    <cellStyle name="Hyperlink" xfId="765" builtinId="8" hidden="1"/>
    <cellStyle name="Hyperlink" xfId="767" builtinId="8" hidden="1"/>
    <cellStyle name="Hyperlink" xfId="769" builtinId="8" hidden="1"/>
    <cellStyle name="Hyperlink" xfId="771" builtinId="8" hidden="1"/>
    <cellStyle name="Hyperlink" xfId="773" builtinId="8" hidden="1"/>
    <cellStyle name="Hyperlink" xfId="775" builtinId="8" hidden="1"/>
    <cellStyle name="Hyperlink" xfId="777" builtinId="8" hidden="1"/>
    <cellStyle name="Hyperlink" xfId="779" builtinId="8" hidden="1"/>
    <cellStyle name="Hyperlink" xfId="781" builtinId="8" hidden="1"/>
    <cellStyle name="Hyperlink" xfId="783" builtinId="8" hidden="1"/>
    <cellStyle name="Hyperlink" xfId="785" builtinId="8" hidden="1"/>
    <cellStyle name="Hyperlink" xfId="787" builtinId="8" hidden="1"/>
    <cellStyle name="Hyperlink" xfId="789" builtinId="8" hidden="1"/>
    <cellStyle name="Hyperlink" xfId="791" builtinId="8" hidden="1"/>
    <cellStyle name="Hyperlink" xfId="793" builtinId="8" hidden="1"/>
    <cellStyle name="Hyperlink" xfId="795" builtinId="8" hidden="1"/>
    <cellStyle name="Hyperlink" xfId="797" builtinId="8" hidden="1"/>
    <cellStyle name="Hyperlink" xfId="799" builtinId="8" hidden="1"/>
    <cellStyle name="Hyperlink" xfId="801" builtinId="8" hidden="1"/>
    <cellStyle name="Hyperlink" xfId="803" builtinId="8" hidden="1"/>
    <cellStyle name="Hyperlink" xfId="805" builtinId="8" hidden="1"/>
    <cellStyle name="Hyperlink" xfId="807" builtinId="8" hidden="1"/>
    <cellStyle name="Hyperlink" xfId="809" builtinId="8" hidden="1"/>
    <cellStyle name="Hyperlink" xfId="811" builtinId="8" hidden="1"/>
    <cellStyle name="Hyperlink" xfId="813" builtinId="8" hidden="1"/>
    <cellStyle name="Hyperlink" xfId="815" builtinId="8" hidden="1"/>
    <cellStyle name="Hyperlink" xfId="817" builtinId="8" hidden="1"/>
    <cellStyle name="Hyperlink" xfId="819" builtinId="8" hidden="1"/>
    <cellStyle name="Hyperlink" xfId="821" builtinId="8" hidden="1"/>
    <cellStyle name="Hyperlink" xfId="823" builtinId="8" hidden="1"/>
    <cellStyle name="Hyperlink" xfId="825" builtinId="8" hidden="1"/>
    <cellStyle name="Hyperlink" xfId="827" builtinId="8" hidden="1"/>
    <cellStyle name="Hyperlink" xfId="829" builtinId="8" hidden="1"/>
    <cellStyle name="Hyperlink" xfId="831" builtinId="8" hidden="1"/>
    <cellStyle name="Hyperlink" xfId="833" builtinId="8" hidden="1"/>
    <cellStyle name="Hyperlink" xfId="835" builtinId="8" hidden="1"/>
    <cellStyle name="Hyperlink" xfId="837" builtinId="8" hidden="1"/>
    <cellStyle name="Hyperlink" xfId="839" builtinId="8" hidden="1"/>
    <cellStyle name="Hyperlink" xfId="841" builtinId="8" hidden="1"/>
    <cellStyle name="Hyperlink" xfId="843" builtinId="8" hidden="1"/>
    <cellStyle name="Hyperlink" xfId="845" builtinId="8" hidden="1"/>
    <cellStyle name="Hyperlink" xfId="847" builtinId="8" hidden="1"/>
    <cellStyle name="Hyperlink" xfId="849" builtinId="8" hidden="1"/>
    <cellStyle name="Hyperlink" xfId="851" builtinId="8" hidden="1"/>
    <cellStyle name="Hyperlink" xfId="853" builtinId="8" hidden="1"/>
    <cellStyle name="Hyperlink" xfId="855" builtinId="8" hidden="1"/>
    <cellStyle name="Hyperlink" xfId="857" builtinId="8" hidden="1"/>
    <cellStyle name="Hyperlink" xfId="859" builtinId="8" hidden="1"/>
    <cellStyle name="Hyperlink" xfId="861" builtinId="8" hidden="1"/>
    <cellStyle name="Hyperlink" xfId="863" builtinId="8" hidden="1"/>
    <cellStyle name="Hyperlink" xfId="865" builtinId="8" hidden="1"/>
    <cellStyle name="Hyperlink" xfId="867" builtinId="8" hidden="1"/>
    <cellStyle name="Hyperlink" xfId="869" builtinId="8" hidden="1"/>
    <cellStyle name="Hyperlink" xfId="871" builtinId="8" hidden="1"/>
    <cellStyle name="Hyperlink" xfId="873" builtinId="8" hidden="1"/>
    <cellStyle name="Hyperlink" xfId="875" builtinId="8" hidden="1"/>
    <cellStyle name="Hyperlink" xfId="877" builtinId="8" hidden="1"/>
    <cellStyle name="Hyperlink" xfId="879" builtinId="8" hidden="1"/>
    <cellStyle name="Hyperlink" xfId="881" builtinId="8" hidden="1"/>
    <cellStyle name="Hyperlink" xfId="883" builtinId="8" hidden="1"/>
    <cellStyle name="Hyperlink" xfId="885" builtinId="8" hidden="1"/>
    <cellStyle name="Hyperlink" xfId="887" builtinId="8" hidden="1"/>
    <cellStyle name="Hyperlink" xfId="889" builtinId="8" hidden="1"/>
    <cellStyle name="Hyperlink" xfId="891" builtinId="8" hidden="1"/>
    <cellStyle name="Hyperlink" xfId="893" builtinId="8" hidden="1"/>
    <cellStyle name="Hyperlink" xfId="895" builtinId="8" hidden="1"/>
    <cellStyle name="Hyperlink" xfId="897" builtinId="8" hidden="1"/>
    <cellStyle name="Hyperlink" xfId="899" builtinId="8" hidden="1"/>
    <cellStyle name="Hyperlink" xfId="901" builtinId="8" hidden="1"/>
    <cellStyle name="Hyperlink" xfId="903" builtinId="8" hidden="1"/>
    <cellStyle name="Hyperlink" xfId="905" builtinId="8" hidden="1"/>
    <cellStyle name="Hyperlink" xfId="907" builtinId="8" hidden="1"/>
    <cellStyle name="Hyperlink" xfId="909" builtinId="8" hidden="1"/>
    <cellStyle name="Hyperlink" xfId="911" builtinId="8" hidden="1"/>
    <cellStyle name="Hyperlink" xfId="913" builtinId="8" hidden="1"/>
    <cellStyle name="Hyperlink" xfId="915" builtinId="8" hidden="1"/>
    <cellStyle name="Hyperlink" xfId="917" builtinId="8" hidden="1"/>
    <cellStyle name="Hyperlink" xfId="919" builtinId="8" hidden="1"/>
    <cellStyle name="Hyperlink" xfId="921" builtinId="8" hidden="1"/>
    <cellStyle name="Hyperlink" xfId="923" builtinId="8" hidden="1"/>
    <cellStyle name="Hyperlink" xfId="925" builtinId="8" hidden="1"/>
    <cellStyle name="Hyperlink" xfId="927" builtinId="8" hidden="1"/>
    <cellStyle name="Hyperlink" xfId="929" builtinId="8" hidden="1"/>
    <cellStyle name="Hyperlink" xfId="931" builtinId="8" hidden="1"/>
    <cellStyle name="Hyperlink" xfId="933" builtinId="8" hidden="1"/>
    <cellStyle name="Hyperlink" xfId="935" builtinId="8" hidden="1"/>
    <cellStyle name="Hyperlink" xfId="937" builtinId="8" hidden="1"/>
    <cellStyle name="Hyperlink" xfId="939" builtinId="8" hidden="1"/>
    <cellStyle name="Hyperlink" xfId="941" builtinId="8" hidden="1"/>
    <cellStyle name="Hyperlink" xfId="943" builtinId="8" hidden="1"/>
    <cellStyle name="Hyperlink" xfId="945" builtinId="8" hidden="1"/>
    <cellStyle name="Hyperlink" xfId="947" builtinId="8" hidden="1"/>
    <cellStyle name="Hyperlink" xfId="949" builtinId="8" hidden="1"/>
    <cellStyle name="Hyperlink" xfId="951" builtinId="8" hidden="1"/>
    <cellStyle name="Hyperlink" xfId="953" builtinId="8" hidden="1"/>
    <cellStyle name="Hyperlink" xfId="955" builtinId="8" hidden="1"/>
    <cellStyle name="Hyperlink" xfId="957" builtinId="8" hidden="1"/>
    <cellStyle name="Hyperlink" xfId="959" builtinId="8" hidden="1"/>
    <cellStyle name="Hyperlink" xfId="961" builtinId="8" hidden="1"/>
    <cellStyle name="Hyperlink" xfId="963" builtinId="8" hidden="1"/>
    <cellStyle name="Hyperlink" xfId="965" builtinId="8" hidden="1"/>
    <cellStyle name="Hyperlink" xfId="967" builtinId="8" hidden="1"/>
    <cellStyle name="Hyperlink" xfId="969" builtinId="8" hidden="1"/>
    <cellStyle name="Hyperlink" xfId="971" builtinId="8" hidden="1"/>
    <cellStyle name="Hyperlink" xfId="973" builtinId="8" hidden="1"/>
    <cellStyle name="Hyperlink" xfId="975" builtinId="8" hidden="1"/>
    <cellStyle name="Hyperlink" xfId="977" builtinId="8" hidden="1"/>
    <cellStyle name="Hyperlink" xfId="979" builtinId="8" hidden="1"/>
    <cellStyle name="Hyperlink" xfId="981" builtinId="8" hidden="1"/>
    <cellStyle name="Hyperlink" xfId="983" builtinId="8" hidden="1"/>
    <cellStyle name="Hyperlink" xfId="985" builtinId="8" hidden="1"/>
    <cellStyle name="Hyperlink" xfId="987" builtinId="8" hidden="1"/>
    <cellStyle name="Hyperlink" xfId="989" builtinId="8" hidden="1"/>
    <cellStyle name="Hyperlink" xfId="991" builtinId="8" hidden="1"/>
    <cellStyle name="Hyperlink" xfId="993" builtinId="8" hidden="1"/>
    <cellStyle name="Hyperlink" xfId="995" builtinId="8" hidden="1"/>
    <cellStyle name="Hyperlink" xfId="997" builtinId="8" hidden="1"/>
    <cellStyle name="Hyperlink" xfId="999" builtinId="8" hidden="1"/>
    <cellStyle name="Hyperlink" xfId="1001" builtinId="8" hidden="1"/>
    <cellStyle name="Hyperlink" xfId="1003" builtinId="8" hidden="1"/>
    <cellStyle name="Hyperlink" xfId="1005" builtinId="8" hidden="1"/>
    <cellStyle name="Hyperlink" xfId="1007" builtinId="8" hidden="1"/>
    <cellStyle name="Hyperlink" xfId="1009" builtinId="8" hidden="1"/>
    <cellStyle name="Hyperlink" xfId="1011" builtinId="8" hidden="1"/>
    <cellStyle name="Hyperlink" xfId="1013" builtinId="8" hidden="1"/>
    <cellStyle name="Hyperlink" xfId="1015" builtinId="8" hidden="1"/>
    <cellStyle name="Hyperlink" xfId="1017" builtinId="8" hidden="1"/>
    <cellStyle name="Hyperlink" xfId="1019" builtinId="8" hidden="1"/>
    <cellStyle name="Hyperlink" xfId="1021" builtinId="8" hidden="1"/>
    <cellStyle name="Hyperlink" xfId="1023" builtinId="8" hidden="1"/>
    <cellStyle name="Hyperlink" xfId="1025" builtinId="8" hidden="1"/>
    <cellStyle name="Hyperlink" xfId="1027" builtinId="8" hidden="1"/>
    <cellStyle name="Hyperlink" xfId="1029" builtinId="8" hidden="1"/>
    <cellStyle name="Hyperlink" xfId="1031" builtinId="8" hidden="1"/>
    <cellStyle name="Hyperlink" xfId="1033" builtinId="8" hidden="1"/>
    <cellStyle name="Hyperlink" xfId="1035" builtinId="8" hidden="1"/>
    <cellStyle name="Hyperlink" xfId="1037" builtinId="8" hidden="1"/>
    <cellStyle name="Hyperlink" xfId="1039" builtinId="8" hidden="1"/>
    <cellStyle name="Hyperlink" xfId="1041" builtinId="8" hidden="1"/>
    <cellStyle name="Hyperlink" xfId="1043" builtinId="8" hidden="1"/>
    <cellStyle name="Hyperlink" xfId="1045" builtinId="8" hidden="1"/>
    <cellStyle name="Hyperlink" xfId="1047" builtinId="8" hidden="1"/>
    <cellStyle name="Hyperlink" xfId="1049" builtinId="8" hidden="1"/>
    <cellStyle name="Hyperlink" xfId="1051" builtinId="8" hidden="1"/>
    <cellStyle name="Hyperlink" xfId="1053" builtinId="8" hidden="1"/>
    <cellStyle name="Hyperlink" xfId="1055" builtinId="8" hidden="1"/>
    <cellStyle name="Hyperlink" xfId="1057" builtinId="8" hidden="1"/>
    <cellStyle name="Hyperlink" xfId="1059" builtinId="8" hidden="1"/>
    <cellStyle name="Hyperlink" xfId="1061" builtinId="8" hidden="1"/>
    <cellStyle name="Hyperlink" xfId="1063" builtinId="8" hidden="1"/>
    <cellStyle name="Hyperlink" xfId="1065" builtinId="8" hidden="1"/>
    <cellStyle name="Hyperlink" xfId="1067" builtinId="8" hidden="1"/>
    <cellStyle name="Hyperlink" xfId="1069" builtinId="8" hidden="1"/>
    <cellStyle name="Hyperlink" xfId="1071" builtinId="8" hidden="1"/>
    <cellStyle name="Hyperlink" xfId="1073" builtinId="8" hidden="1"/>
    <cellStyle name="Hyperlink" xfId="1075" builtinId="8" hidden="1"/>
    <cellStyle name="Hyperlink" xfId="1077" builtinId="8" hidden="1"/>
    <cellStyle name="Hyperlink" xfId="1079" builtinId="8" hidden="1"/>
    <cellStyle name="Hyperlink" xfId="1081" builtinId="8" hidden="1"/>
    <cellStyle name="Hyperlink" xfId="1083" builtinId="8" hidden="1"/>
    <cellStyle name="Hyperlink" xfId="1085" builtinId="8" hidden="1"/>
    <cellStyle name="Hyperlink" xfId="1087" builtinId="8" hidden="1"/>
    <cellStyle name="Hyperlink" xfId="1089" builtinId="8" hidden="1"/>
    <cellStyle name="Hyperlink" xfId="1091" builtinId="8" hidden="1"/>
    <cellStyle name="Hyperlink" xfId="1093" builtinId="8" hidden="1"/>
    <cellStyle name="Hyperlink" xfId="1095" builtinId="8" hidden="1"/>
    <cellStyle name="Hyperlink" xfId="1097" builtinId="8" hidden="1"/>
    <cellStyle name="Hyperlink" xfId="1099" builtinId="8" hidden="1"/>
    <cellStyle name="Hyperlink" xfId="1101" builtinId="8" hidden="1"/>
    <cellStyle name="Hyperlink" xfId="1103" builtinId="8" hidden="1"/>
    <cellStyle name="Hyperlink" xfId="1105" builtinId="8" hidden="1"/>
    <cellStyle name="Hyperlink" xfId="1107" builtinId="8" hidden="1"/>
    <cellStyle name="Hyperlink" xfId="1109" builtinId="8" hidden="1"/>
    <cellStyle name="Hyperlink" xfId="1111" builtinId="8" hidden="1"/>
    <cellStyle name="Hyperlink" xfId="1113" builtinId="8" hidden="1"/>
    <cellStyle name="Hyperlink" xfId="1115" builtinId="8" hidden="1"/>
    <cellStyle name="Hyperlink" xfId="1117" builtinId="8" hidden="1"/>
    <cellStyle name="Hyperlink" xfId="1119" builtinId="8" hidden="1"/>
    <cellStyle name="Hyperlink" xfId="1121" builtinId="8" hidden="1"/>
    <cellStyle name="Hyperlink" xfId="1123" builtinId="8" hidden="1"/>
    <cellStyle name="Hyperlink" xfId="1125" builtinId="8" hidden="1"/>
    <cellStyle name="Hyperlink" xfId="1127" builtinId="8" hidden="1"/>
    <cellStyle name="Hyperlink" xfId="1129" builtinId="8" hidden="1"/>
    <cellStyle name="Hyperlink" xfId="1131" builtinId="8" hidden="1"/>
    <cellStyle name="Hyperlink" xfId="1133" builtinId="8" hidden="1"/>
    <cellStyle name="Hyperlink" xfId="1135" builtinId="8" hidden="1"/>
    <cellStyle name="Hyperlink" xfId="1137" builtinId="8" hidden="1"/>
    <cellStyle name="Hyperlink" xfId="1139" builtinId="8" hidden="1"/>
    <cellStyle name="Hyperlink" xfId="1141" builtinId="8" hidden="1"/>
    <cellStyle name="Hyperlink" xfId="1143" builtinId="8" hidden="1"/>
    <cellStyle name="Hyperlink" xfId="1145" builtinId="8" hidden="1"/>
    <cellStyle name="Hyperlink" xfId="1147" builtinId="8" hidden="1"/>
    <cellStyle name="Hyperlink" xfId="1149" builtinId="8" hidden="1"/>
    <cellStyle name="Hyperlink" xfId="1151" builtinId="8" hidden="1"/>
    <cellStyle name="Hyperlink" xfId="1153" builtinId="8" hidden="1"/>
    <cellStyle name="Hyperlink" xfId="1155" builtinId="8" hidden="1"/>
    <cellStyle name="Hyperlink" xfId="1157" builtinId="8" hidden="1"/>
    <cellStyle name="Hyperlink" xfId="1159" builtinId="8" hidden="1"/>
    <cellStyle name="Hyperlink" xfId="1161" builtinId="8" hidden="1"/>
    <cellStyle name="Hyperlink" xfId="1163" builtinId="8" hidden="1"/>
    <cellStyle name="Hyperlink" xfId="1165" builtinId="8" hidden="1"/>
    <cellStyle name="Hyperlink" xfId="1167" builtinId="8" hidden="1"/>
    <cellStyle name="Hyperlink" xfId="1169" builtinId="8" hidden="1"/>
    <cellStyle name="Hyperlink" xfId="1171" builtinId="8" hidden="1"/>
    <cellStyle name="Hyperlink" xfId="1173" builtinId="8" hidden="1"/>
    <cellStyle name="Hyperlink" xfId="1175" builtinId="8" hidden="1"/>
    <cellStyle name="Hyperlink" xfId="1177" builtinId="8" hidden="1"/>
    <cellStyle name="Hyperlink" xfId="1179" builtinId="8" hidden="1"/>
    <cellStyle name="Hyperlink" xfId="1181" builtinId="8" hidden="1"/>
    <cellStyle name="Hyperlink" xfId="1183" builtinId="8" hidden="1"/>
    <cellStyle name="Hyperlink" xfId="1185" builtinId="8" hidden="1"/>
    <cellStyle name="Hyperlink" xfId="1187" builtinId="8" hidden="1"/>
    <cellStyle name="Hyperlink" xfId="1189" builtinId="8" hidden="1"/>
    <cellStyle name="Hyperlink" xfId="1191" builtinId="8" hidden="1"/>
    <cellStyle name="Hyperlink" xfId="1193" builtinId="8" hidden="1"/>
    <cellStyle name="Hyperlink" xfId="1195" builtinId="8" hidden="1"/>
    <cellStyle name="Hyperlink" xfId="1197" builtinId="8" hidden="1"/>
    <cellStyle name="Hyperlink" xfId="1199" builtinId="8" hidden="1"/>
    <cellStyle name="Hyperlink" xfId="1201" builtinId="8" hidden="1"/>
    <cellStyle name="Hyperlink" xfId="1203" builtinId="8" hidden="1"/>
    <cellStyle name="Hyperlink" xfId="1205" builtinId="8" hidden="1"/>
    <cellStyle name="Hyperlink" xfId="1207" builtinId="8" hidden="1"/>
    <cellStyle name="Hyperlink" xfId="1209" builtinId="8" hidden="1"/>
    <cellStyle name="Hyperlink" xfId="1211" builtinId="8" hidden="1"/>
    <cellStyle name="Hyperlink" xfId="1213" builtinId="8" hidden="1"/>
    <cellStyle name="Hyperlink" xfId="1215" builtinId="8" hidden="1"/>
    <cellStyle name="Hyperlink" xfId="1217" builtinId="8" hidden="1"/>
    <cellStyle name="Hyperlink" xfId="1219" builtinId="8" hidden="1"/>
    <cellStyle name="Hyperlink" xfId="1221" builtinId="8" hidden="1"/>
    <cellStyle name="Hyperlink" xfId="1223" builtinId="8" hidden="1"/>
    <cellStyle name="Hyperlink" xfId="1225" builtinId="8" hidden="1"/>
    <cellStyle name="Hyperlink" xfId="1227" builtinId="8" hidden="1"/>
    <cellStyle name="Hyperlink" xfId="1229" builtinId="8" hidden="1"/>
    <cellStyle name="Hyperlink" xfId="1231" builtinId="8" hidden="1"/>
    <cellStyle name="Hyperlink" xfId="1233" builtinId="8" hidden="1"/>
    <cellStyle name="Hyperlink" xfId="1235" builtinId="8" hidden="1"/>
    <cellStyle name="Hyperlink" xfId="1237" builtinId="8" hidden="1"/>
    <cellStyle name="Hyperlink" xfId="1239" builtinId="8" hidden="1"/>
    <cellStyle name="Hyperlink" xfId="1241" builtinId="8" hidden="1"/>
    <cellStyle name="Hyperlink" xfId="1243" builtinId="8" hidden="1"/>
    <cellStyle name="Hyperlink" xfId="1245" builtinId="8" hidden="1"/>
    <cellStyle name="Hyperlink" xfId="1247" builtinId="8" hidden="1"/>
    <cellStyle name="Hyperlink" xfId="1249" builtinId="8" hidden="1"/>
    <cellStyle name="Hyperlink" xfId="1251" builtinId="8" hidden="1"/>
    <cellStyle name="Hyperlink" xfId="1253" builtinId="8" hidden="1"/>
    <cellStyle name="Hyperlink" xfId="1255" builtinId="8" hidden="1"/>
    <cellStyle name="Hyperlink" xfId="1257" builtinId="8" hidden="1"/>
    <cellStyle name="Hyperlink" xfId="1259" builtinId="8" hidden="1"/>
    <cellStyle name="Hyperlink" xfId="1261" builtinId="8" hidden="1"/>
    <cellStyle name="Hyperlink" xfId="1263" builtinId="8" hidden="1"/>
    <cellStyle name="Hyperlink" xfId="1265" builtinId="8" hidden="1"/>
    <cellStyle name="Hyperlink" xfId="1267" builtinId="8" hidden="1"/>
    <cellStyle name="Hyperlink" xfId="1269" builtinId="8" hidden="1"/>
    <cellStyle name="Hyperlink" xfId="1271" builtinId="8" hidden="1"/>
    <cellStyle name="Hyperlink" xfId="1273" builtinId="8" hidden="1"/>
    <cellStyle name="Hyperlink" xfId="1275" builtinId="8" hidden="1"/>
    <cellStyle name="Hyperlink" xfId="1277" builtinId="8" hidden="1"/>
    <cellStyle name="Hyperlink" xfId="1279" builtinId="8" hidden="1"/>
    <cellStyle name="Hyperlink" xfId="1281" builtinId="8" hidden="1"/>
    <cellStyle name="Hyperlink" xfId="1283" builtinId="8" hidden="1"/>
    <cellStyle name="Hyperlink" xfId="1285" builtinId="8" hidden="1"/>
    <cellStyle name="Hyperlink" xfId="1287" builtinId="8" hidden="1"/>
    <cellStyle name="Hyperlink" xfId="1289" builtinId="8" hidden="1"/>
    <cellStyle name="Hyperlink" xfId="1291" builtinId="8" hidden="1"/>
    <cellStyle name="Hyperlink" xfId="1293" builtinId="8" hidden="1"/>
    <cellStyle name="Hyperlink" xfId="1295" builtinId="8" hidden="1"/>
    <cellStyle name="Hyperlink" xfId="1297" builtinId="8" hidden="1"/>
    <cellStyle name="Hyperlink" xfId="1299" builtinId="8" hidden="1"/>
    <cellStyle name="Hyperlink" xfId="1301" builtinId="8" hidden="1"/>
    <cellStyle name="Hyperlink" xfId="1303" builtinId="8" hidden="1"/>
    <cellStyle name="Hyperlink" xfId="1305" builtinId="8" hidden="1"/>
    <cellStyle name="Hyperlink" xfId="1307" builtinId="8" hidden="1"/>
    <cellStyle name="Hyperlink" xfId="1309" builtinId="8" hidden="1"/>
    <cellStyle name="Hyperlink" xfId="1311" builtinId="8" hidden="1"/>
    <cellStyle name="Hyperlink" xfId="1313" builtinId="8" hidden="1"/>
    <cellStyle name="Hyperlink" xfId="1315" builtinId="8" hidden="1"/>
    <cellStyle name="Hyperlink" xfId="1317" builtinId="8" hidden="1"/>
    <cellStyle name="Hyperlink" xfId="1319" builtinId="8" hidden="1"/>
    <cellStyle name="Hyperlink" xfId="1321" builtinId="8" hidden="1"/>
    <cellStyle name="Hyperlink" xfId="1323" builtinId="8" hidden="1"/>
    <cellStyle name="Hyperlink" xfId="1325" builtinId="8" hidden="1"/>
    <cellStyle name="Hyperlink" xfId="1327" builtinId="8" hidden="1"/>
    <cellStyle name="Hyperlink" xfId="1329" builtinId="8" hidden="1"/>
    <cellStyle name="Hyperlink" xfId="1331" builtinId="8" hidden="1"/>
    <cellStyle name="Hyperlink" xfId="1333" builtinId="8" hidden="1"/>
    <cellStyle name="Hyperlink" xfId="1335" builtinId="8" hidden="1"/>
    <cellStyle name="Hyperlink" xfId="1337" builtinId="8" hidden="1"/>
    <cellStyle name="Hyperlink" xfId="1339" builtinId="8" hidden="1"/>
    <cellStyle name="Hyperlink" xfId="1341" builtinId="8" hidden="1"/>
    <cellStyle name="Hyperlink" xfId="1343" builtinId="8" hidden="1"/>
    <cellStyle name="Hyperlink" xfId="1345" builtinId="8" hidden="1"/>
    <cellStyle name="Hyperlink" xfId="1347" builtinId="8" hidden="1"/>
    <cellStyle name="Hyperlink" xfId="1349" builtinId="8" hidden="1"/>
    <cellStyle name="Hyperlink" xfId="1351" builtinId="8" hidden="1"/>
    <cellStyle name="Hyperlink" xfId="1353" builtinId="8" hidden="1"/>
    <cellStyle name="Hyperlink" xfId="1355" builtinId="8" hidden="1"/>
    <cellStyle name="Hyperlink" xfId="1357" builtinId="8" hidden="1"/>
    <cellStyle name="Hyperlink" xfId="1359" builtinId="8" hidden="1"/>
    <cellStyle name="Hyperlink" xfId="1361" builtinId="8" hidden="1"/>
    <cellStyle name="Hyperlink" xfId="1363" builtinId="8" hidden="1"/>
    <cellStyle name="Hyperlink" xfId="1365" builtinId="8" hidden="1"/>
    <cellStyle name="Hyperlink" xfId="1367" builtinId="8" hidden="1"/>
    <cellStyle name="Hyperlink" xfId="1369" builtinId="8" hidden="1"/>
    <cellStyle name="Hyperlink" xfId="1371" builtinId="8" hidden="1"/>
    <cellStyle name="Hyperlink" xfId="1373" builtinId="8" hidden="1"/>
    <cellStyle name="Hyperlink" xfId="1375" builtinId="8" hidden="1"/>
    <cellStyle name="Hyperlink" xfId="1377" builtinId="8" hidden="1"/>
    <cellStyle name="Hyperlink" xfId="1379" builtinId="8" hidden="1"/>
    <cellStyle name="Hyperlink" xfId="1381" builtinId="8" hidden="1"/>
    <cellStyle name="Hyperlink" xfId="1383" builtinId="8" hidden="1"/>
    <cellStyle name="Hyperlink" xfId="1385" builtinId="8" hidden="1"/>
    <cellStyle name="Hyperlink" xfId="1387" builtinId="8" hidden="1"/>
    <cellStyle name="Hyperlink" xfId="1389" builtinId="8" hidden="1"/>
    <cellStyle name="Hyperlink" xfId="1391" builtinId="8" hidden="1"/>
    <cellStyle name="Hyperlink" xfId="1393" builtinId="8" hidden="1"/>
    <cellStyle name="Hyperlink" xfId="1395" builtinId="8" hidden="1"/>
    <cellStyle name="Hyperlink" xfId="1397" builtinId="8" hidden="1"/>
    <cellStyle name="Hyperlink" xfId="1399" builtinId="8" hidden="1"/>
    <cellStyle name="Hyperlink" xfId="1401" builtinId="8" hidden="1"/>
    <cellStyle name="Hyperlink" xfId="1403" builtinId="8" hidden="1"/>
    <cellStyle name="Hyperlink" xfId="1405" builtinId="8" hidden="1"/>
    <cellStyle name="Hyperlink" xfId="1407" builtinId="8" hidden="1"/>
    <cellStyle name="Hyperlink" xfId="1409" builtinId="8" hidden="1"/>
    <cellStyle name="Hyperlink" xfId="1411" builtinId="8" hidden="1"/>
    <cellStyle name="Hyperlink" xfId="1413" builtinId="8" hidden="1"/>
    <cellStyle name="Hyperlink" xfId="1415" builtinId="8" hidden="1"/>
    <cellStyle name="Hyperlink" xfId="1417" builtinId="8" hidden="1"/>
    <cellStyle name="Hyperlink" xfId="1419" builtinId="8" hidden="1"/>
    <cellStyle name="Hyperlink" xfId="1421" builtinId="8" hidden="1"/>
    <cellStyle name="Hyperlink" xfId="1423" builtinId="8" hidden="1"/>
    <cellStyle name="Hyperlink" xfId="1425" builtinId="8" hidden="1"/>
    <cellStyle name="Hyperlink" xfId="1427" builtinId="8" hidden="1"/>
    <cellStyle name="Hyperlink" xfId="1429" builtinId="8" hidden="1"/>
    <cellStyle name="Hyperlink" xfId="1431" builtinId="8" hidden="1"/>
    <cellStyle name="Hyperlink" xfId="1433" builtinId="8" hidden="1"/>
    <cellStyle name="Hyperlink" xfId="1435" builtinId="8" hidden="1"/>
    <cellStyle name="Hyperlink" xfId="1437" builtinId="8" hidden="1"/>
    <cellStyle name="Hyperlink" xfId="1439" builtinId="8" hidden="1"/>
    <cellStyle name="Hyperlink" xfId="1441" builtinId="8" hidden="1"/>
    <cellStyle name="Hyperlink" xfId="1443" builtinId="8" hidden="1"/>
    <cellStyle name="Hyperlink" xfId="1445" builtinId="8" hidden="1"/>
    <cellStyle name="Hyperlink" xfId="1447" builtinId="8" hidden="1"/>
    <cellStyle name="Hyperlink" xfId="1449" builtinId="8" hidden="1"/>
    <cellStyle name="Hyperlink" xfId="1451" builtinId="8" hidden="1"/>
    <cellStyle name="Hyperlink" xfId="1453" builtinId="8" hidden="1"/>
    <cellStyle name="Hyperlink" xfId="1455" builtinId="8" hidden="1"/>
    <cellStyle name="Hyperlink" xfId="1457" builtinId="8" hidden="1"/>
    <cellStyle name="Hyperlink" xfId="1459" builtinId="8" hidden="1"/>
    <cellStyle name="Hyperlink" xfId="1461" builtinId="8" hidden="1"/>
    <cellStyle name="Hyperlink" xfId="1463" builtinId="8" hidden="1"/>
    <cellStyle name="Hyperlink" xfId="1465" builtinId="8" hidden="1"/>
    <cellStyle name="Hyperlink" xfId="1467" builtinId="8" hidden="1"/>
    <cellStyle name="Hyperlink" xfId="1469" builtinId="8" hidden="1"/>
    <cellStyle name="Hyperlink" xfId="1471" builtinId="8" hidden="1"/>
    <cellStyle name="Hyperlink" xfId="1473" builtinId="8" hidden="1"/>
    <cellStyle name="Hyperlink" xfId="1475" builtinId="8" hidden="1"/>
    <cellStyle name="Hyperlink" xfId="1477" builtinId="8" hidden="1"/>
    <cellStyle name="Hyperlink" xfId="1479" builtinId="8" hidden="1"/>
    <cellStyle name="Hyperlink" xfId="1481" builtinId="8" hidden="1"/>
    <cellStyle name="Hyperlink" xfId="1483" builtinId="8" hidden="1"/>
    <cellStyle name="Hyperlink" xfId="1485" builtinId="8" hidden="1"/>
    <cellStyle name="Hyperlink" xfId="1487" builtinId="8" hidden="1"/>
    <cellStyle name="Hyperlink" xfId="1489" builtinId="8" hidden="1"/>
    <cellStyle name="Hyperlink" xfId="1491" builtinId="8" hidden="1"/>
    <cellStyle name="Hyperlink" xfId="1493" builtinId="8" hidden="1"/>
    <cellStyle name="Hyperlink" xfId="1495" builtinId="8" hidden="1"/>
    <cellStyle name="Hyperlink" xfId="1497" builtinId="8" hidden="1"/>
    <cellStyle name="Hyperlink" xfId="1499" builtinId="8" hidden="1"/>
    <cellStyle name="Hyperlink" xfId="1501" builtinId="8" hidden="1"/>
    <cellStyle name="Hyperlink" xfId="1503" builtinId="8" hidden="1"/>
    <cellStyle name="Hyperlink" xfId="1505" builtinId="8" hidden="1"/>
    <cellStyle name="Hyperlink" xfId="1507" builtinId="8" hidden="1"/>
    <cellStyle name="Hyperlink" xfId="1509" builtinId="8" hidden="1"/>
    <cellStyle name="Hyperlink" xfId="1511" builtinId="8" hidden="1"/>
    <cellStyle name="Hyperlink" xfId="1513" builtinId="8" hidden="1"/>
    <cellStyle name="Hyperlink" xfId="1515" builtinId="8" hidden="1"/>
    <cellStyle name="Hyperlink" xfId="1517" builtinId="8" hidden="1"/>
    <cellStyle name="Hyperlink" xfId="1519" builtinId="8" hidden="1"/>
    <cellStyle name="Hyperlink" xfId="1521" builtinId="8" hidden="1"/>
    <cellStyle name="Hyperlink" xfId="1523" builtinId="8" hidden="1"/>
    <cellStyle name="Hyperlink" xfId="1525" builtinId="8" hidden="1"/>
    <cellStyle name="Hyperlink" xfId="1527" builtinId="8" hidden="1"/>
    <cellStyle name="Hyperlink" xfId="1529" builtinId="8" hidden="1"/>
    <cellStyle name="Hyperlink" xfId="1531" builtinId="8" hidden="1"/>
    <cellStyle name="Hyperlink" xfId="1533" builtinId="8" hidden="1"/>
    <cellStyle name="Hyperlink" xfId="1535" builtinId="8" hidden="1"/>
    <cellStyle name="Hyperlink" xfId="1537" builtinId="8" hidden="1"/>
    <cellStyle name="Hyperlink" xfId="1539" builtinId="8" hidden="1"/>
    <cellStyle name="Hyperlink" xfId="1541" builtinId="8" hidden="1"/>
    <cellStyle name="Hyperlink" xfId="1543" builtinId="8" hidden="1"/>
    <cellStyle name="Hyperlink" xfId="1545" builtinId="8" hidden="1"/>
    <cellStyle name="Hyperlink" xfId="1547" builtinId="8" hidden="1"/>
    <cellStyle name="Hyperlink" xfId="1549" builtinId="8" hidden="1"/>
    <cellStyle name="Hyperlink" xfId="1551" builtinId="8" hidden="1"/>
    <cellStyle name="Hyperlink" xfId="1553" builtinId="8" hidden="1"/>
    <cellStyle name="Hyperlink" xfId="1555" builtinId="8" hidden="1"/>
    <cellStyle name="Hyperlink" xfId="1557" builtinId="8" hidden="1"/>
    <cellStyle name="Hyperlink" xfId="1559" builtinId="8" hidden="1"/>
    <cellStyle name="Hyperlink" xfId="1561" builtinId="8" hidden="1"/>
    <cellStyle name="Hyperlink" xfId="1563" builtinId="8" hidden="1"/>
    <cellStyle name="Hyperlink" xfId="1565" builtinId="8" hidden="1"/>
    <cellStyle name="Hyperlink" xfId="1567" builtinId="8" hidden="1"/>
    <cellStyle name="Hyperlink" xfId="1569" builtinId="8" hidden="1"/>
    <cellStyle name="Hyperlink" xfId="1571" builtinId="8" hidden="1"/>
    <cellStyle name="Hyperlink" xfId="1573" builtinId="8" hidden="1"/>
    <cellStyle name="Hyperlink" xfId="1575" builtinId="8" hidden="1"/>
    <cellStyle name="Hyperlink" xfId="1577" builtinId="8" hidden="1"/>
    <cellStyle name="Hyperlink" xfId="1579" builtinId="8" hidden="1"/>
    <cellStyle name="Hyperlink" xfId="1581" builtinId="8" hidden="1"/>
    <cellStyle name="Hyperlink" xfId="1583" builtinId="8" hidden="1"/>
    <cellStyle name="Hyperlink" xfId="1585" builtinId="8" hidden="1"/>
    <cellStyle name="Hyperlink" xfId="1587" builtinId="8" hidden="1"/>
    <cellStyle name="Hyperlink" xfId="1589" builtinId="8" hidden="1"/>
    <cellStyle name="Hyperlink" xfId="1591" builtinId="8" hidden="1"/>
    <cellStyle name="Hyperlink" xfId="1593" builtinId="8" hidden="1"/>
    <cellStyle name="Hyperlink" xfId="1595" builtinId="8" hidden="1"/>
    <cellStyle name="Hyperlink" xfId="1597" builtinId="8" hidden="1"/>
    <cellStyle name="Hyperlink" xfId="1599" builtinId="8" hidden="1"/>
    <cellStyle name="Hyperlink" xfId="1601" builtinId="8" hidden="1"/>
    <cellStyle name="Hyperlink" xfId="1603" builtinId="8" hidden="1"/>
    <cellStyle name="Hyperlink" xfId="1605" builtinId="8" hidden="1"/>
    <cellStyle name="Hyperlink" xfId="1607" builtinId="8" hidden="1"/>
    <cellStyle name="Hyperlink" xfId="1609" builtinId="8" hidden="1"/>
    <cellStyle name="Hyperlink" xfId="1611" builtinId="8" hidden="1"/>
    <cellStyle name="Hyperlink" xfId="1613" builtinId="8" hidden="1"/>
    <cellStyle name="Hyperlink" xfId="1615" builtinId="8" hidden="1"/>
    <cellStyle name="Hyperlink" xfId="1617" builtinId="8" hidden="1"/>
    <cellStyle name="Hyperlink" xfId="1619" builtinId="8" hidden="1"/>
    <cellStyle name="Hyperlink" xfId="1621" builtinId="8" hidden="1"/>
    <cellStyle name="Hyperlink" xfId="1623" builtinId="8" hidden="1"/>
    <cellStyle name="Hyperlink" xfId="1625" builtinId="8" hidden="1"/>
    <cellStyle name="Hyperlink" xfId="1627" builtinId="8" hidden="1"/>
    <cellStyle name="Hyperlink" xfId="1629" builtinId="8" hidden="1"/>
    <cellStyle name="Hyperlink" xfId="1631" builtinId="8" hidden="1"/>
    <cellStyle name="Hyperlink" xfId="1633" builtinId="8" hidden="1"/>
    <cellStyle name="Hyperlink" xfId="1635" builtinId="8" hidden="1"/>
    <cellStyle name="Hyperlink" xfId="1637" builtinId="8" hidden="1"/>
    <cellStyle name="Hyperlink" xfId="1639" builtinId="8" hidden="1"/>
    <cellStyle name="Hyperlink" xfId="1641" builtinId="8" hidden="1"/>
    <cellStyle name="Hyperlink" xfId="1643" builtinId="8" hidden="1"/>
    <cellStyle name="Hyperlink" xfId="1645" builtinId="8" hidden="1"/>
    <cellStyle name="Hyperlink" xfId="1647" builtinId="8" hidden="1"/>
    <cellStyle name="Hyperlink" xfId="1649" builtinId="8" hidden="1"/>
    <cellStyle name="Hyperlink" xfId="1651" builtinId="8" hidden="1"/>
    <cellStyle name="Hyperlink" xfId="1653" builtinId="8" hidden="1"/>
    <cellStyle name="Hyperlink" xfId="1655" builtinId="8" hidden="1"/>
    <cellStyle name="Hyperlink" xfId="1657" builtinId="8" hidden="1"/>
    <cellStyle name="Hyperlink" xfId="1659" builtinId="8" hidden="1"/>
    <cellStyle name="Hyperlink" xfId="1661" builtinId="8" hidden="1"/>
    <cellStyle name="Hyperlink" xfId="1663" builtinId="8" hidden="1"/>
    <cellStyle name="Hyperlink" xfId="1665" builtinId="8" hidden="1"/>
    <cellStyle name="Hyperlink" xfId="1667" builtinId="8" hidden="1"/>
    <cellStyle name="Hyperlink" xfId="1669" builtinId="8" hidden="1"/>
    <cellStyle name="Hyperlink" xfId="1671" builtinId="8" hidden="1"/>
    <cellStyle name="Hyperlink" xfId="1673" builtinId="8" hidden="1"/>
    <cellStyle name="Hyperlink" xfId="1675" builtinId="8" hidden="1"/>
    <cellStyle name="Hyperlink" xfId="1677" builtinId="8" hidden="1"/>
    <cellStyle name="Hyperlink" xfId="1679" builtinId="8" hidden="1"/>
    <cellStyle name="Hyperlink" xfId="1681" builtinId="8" hidden="1"/>
    <cellStyle name="Hyperlink" xfId="1683" builtinId="8" hidden="1"/>
    <cellStyle name="Hyperlink" xfId="1685" builtinId="8" hidden="1"/>
    <cellStyle name="Hyperlink" xfId="1687" builtinId="8" hidden="1"/>
    <cellStyle name="Hyperlink" xfId="1689" builtinId="8" hidden="1"/>
    <cellStyle name="Hyperlink" xfId="1691" builtinId="8" hidden="1"/>
    <cellStyle name="Hyperlink" xfId="1693" builtinId="8" hidden="1"/>
    <cellStyle name="Hyperlink" xfId="1695" builtinId="8" hidden="1"/>
    <cellStyle name="Hyperlink" xfId="1697" builtinId="8" hidden="1"/>
    <cellStyle name="Hyperlink" xfId="1699" builtinId="8" hidden="1"/>
    <cellStyle name="Hyperlink" xfId="1701" builtinId="8" hidden="1"/>
    <cellStyle name="Hyperlink" xfId="1703" builtinId="8" hidden="1"/>
    <cellStyle name="Hyperlink" xfId="1705" builtinId="8" hidden="1"/>
    <cellStyle name="Hyperlink" xfId="1707" builtinId="8" hidden="1"/>
    <cellStyle name="Hyperlink" xfId="1709" builtinId="8" hidden="1"/>
    <cellStyle name="Hyperlink" xfId="1711" builtinId="8" hidden="1"/>
    <cellStyle name="Hyperlink" xfId="1713" builtinId="8" hidden="1"/>
    <cellStyle name="Hyperlink" xfId="1715" builtinId="8" hidden="1"/>
    <cellStyle name="Hyperlink" xfId="1717" builtinId="8" hidden="1"/>
    <cellStyle name="Hyperlink" xfId="1719" builtinId="8" hidden="1"/>
    <cellStyle name="Hyperlink" xfId="1721" builtinId="8" hidden="1"/>
    <cellStyle name="Hyperlink" xfId="1723" builtinId="8" hidden="1"/>
    <cellStyle name="Hyperlink" xfId="1725" builtinId="8" hidden="1"/>
    <cellStyle name="Hyperlink" xfId="1727" builtinId="8" hidden="1"/>
    <cellStyle name="Hyperlink" xfId="1729" builtinId="8" hidden="1"/>
    <cellStyle name="Hyperlink" xfId="1731" builtinId="8" hidden="1"/>
    <cellStyle name="Hyperlink" xfId="1733" builtinId="8" hidden="1"/>
    <cellStyle name="Hyperlink" xfId="1735" builtinId="8" hidden="1"/>
    <cellStyle name="Hyperlink" xfId="1737" builtinId="8" hidden="1"/>
    <cellStyle name="Hyperlink" xfId="1739" builtinId="8" hidden="1"/>
    <cellStyle name="Hyperlink" xfId="1741" builtinId="8" hidden="1"/>
    <cellStyle name="Hyperlink" xfId="1743" builtinId="8" hidden="1"/>
    <cellStyle name="Hyperlink" xfId="1745" builtinId="8" hidden="1"/>
    <cellStyle name="Hyperlink" xfId="1747" builtinId="8" hidden="1"/>
    <cellStyle name="Hyperlink" xfId="1749" builtinId="8" hidden="1"/>
    <cellStyle name="Hyperlink" xfId="1751" builtinId="8" hidden="1"/>
    <cellStyle name="Hyperlink" xfId="1753" builtinId="8" hidden="1"/>
    <cellStyle name="Hyperlink" xfId="1755" builtinId="8" hidden="1"/>
    <cellStyle name="Hyperlink" xfId="1757" builtinId="8" hidden="1"/>
    <cellStyle name="Hyperlink" xfId="1759" builtinId="8" hidden="1"/>
    <cellStyle name="Hyperlink" xfId="1761" builtinId="8" hidden="1"/>
    <cellStyle name="Hyperlink" xfId="1763" builtinId="8" hidden="1"/>
    <cellStyle name="Hyperlink" xfId="1765" builtinId="8" hidden="1"/>
    <cellStyle name="Hyperlink" xfId="1767" builtinId="8" hidden="1"/>
    <cellStyle name="Hyperlink" xfId="1769" builtinId="8" hidden="1"/>
    <cellStyle name="Hyperlink" xfId="1771" builtinId="8" hidden="1"/>
    <cellStyle name="Hyperlink" xfId="1773" builtinId="8" hidden="1"/>
    <cellStyle name="Hyperlink" xfId="1775" builtinId="8" hidden="1"/>
    <cellStyle name="Hyperlink" xfId="1777" builtinId="8" hidden="1"/>
    <cellStyle name="Hyperlink" xfId="1779" builtinId="8" hidden="1"/>
    <cellStyle name="Hyperlink" xfId="1781" builtinId="8" hidden="1"/>
    <cellStyle name="Hyperlink" xfId="1783" builtinId="8" hidden="1"/>
    <cellStyle name="Hyperlink" xfId="1785" builtinId="8" hidden="1"/>
    <cellStyle name="Hyperlink" xfId="1787" builtinId="8" hidden="1"/>
    <cellStyle name="Hyperlink" xfId="1789" builtinId="8" hidden="1"/>
    <cellStyle name="Hyperlink" xfId="1791" builtinId="8" hidden="1"/>
    <cellStyle name="Hyperlink" xfId="1793" builtinId="8" hidden="1"/>
    <cellStyle name="Hyperlink" xfId="1795" builtinId="8" hidden="1"/>
    <cellStyle name="Hyperlink" xfId="1797" builtinId="8" hidden="1"/>
    <cellStyle name="Hyperlink" xfId="1799" builtinId="8" hidden="1"/>
    <cellStyle name="Hyperlink" xfId="1801" builtinId="8" hidden="1"/>
    <cellStyle name="Hyperlink" xfId="1803" builtinId="8" hidden="1"/>
    <cellStyle name="Hyperlink" xfId="1805" builtinId="8" hidden="1"/>
    <cellStyle name="Hyperlink" xfId="1807" builtinId="8" hidden="1"/>
    <cellStyle name="Hyperlink" xfId="1809" builtinId="8" hidden="1"/>
    <cellStyle name="Hyperlink" xfId="1811" builtinId="8" hidden="1"/>
    <cellStyle name="Hyperlink" xfId="1813" builtinId="8" hidden="1"/>
    <cellStyle name="Hyperlink" xfId="1815" builtinId="8" hidden="1"/>
    <cellStyle name="Hyperlink" xfId="1817" builtinId="8" hidden="1"/>
    <cellStyle name="Hyperlink" xfId="1819" builtinId="8" hidden="1"/>
    <cellStyle name="Normal" xfId="0" builtinId="0"/>
    <cellStyle name="Normal 2" xfId="1" xr:uid="{00000000-0005-0000-0000-000019070000}"/>
    <cellStyle name="Normal 2 2" xfId="2" xr:uid="{00000000-0005-0000-0000-00001A070000}"/>
    <cellStyle name="Normal 3" xfId="3" xr:uid="{00000000-0005-0000-0000-00001B070000}"/>
    <cellStyle name="Normal 4" xfId="4" xr:uid="{00000000-0005-0000-0000-00001C070000}"/>
    <cellStyle name="Per cent" xfId="1821" builtinId="5"/>
  </cellStyles>
  <dxfs count="598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3" tint="0.39994506668294322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ill>
        <patternFill>
          <bgColor theme="3" tint="0.39994506668294322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  <dxf>
      <font>
        <color theme="0"/>
      </font>
      <fill>
        <patternFill>
          <bgColor rgb="FF4F81BD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76DF"/>
      <color rgb="FF4F81BD"/>
      <color rgb="FF90713A"/>
      <color rgb="FFC0C0C0"/>
      <color rgb="FF0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40359-1761-0A45-BDF6-B4B7A18776D9}">
  <sheetPr>
    <pageSetUpPr fitToPage="1"/>
  </sheetPr>
  <dimension ref="A1:AO510"/>
  <sheetViews>
    <sheetView tabSelected="1" zoomScale="130" zoomScaleNormal="130" zoomScaleSheetLayoutView="100" zoomScalePageLayoutView="125" workbookViewId="0">
      <selection activeCell="A6" sqref="A6"/>
    </sheetView>
  </sheetViews>
  <sheetFormatPr baseColWidth="10" defaultColWidth="8.6640625" defaultRowHeight="13" x14ac:dyDescent="0.15"/>
  <cols>
    <col min="1" max="1" width="13" style="30" customWidth="1"/>
    <col min="2" max="2" width="4.6640625" style="30" customWidth="1"/>
    <col min="3" max="3" width="28.83203125" style="32" bestFit="1" customWidth="1"/>
    <col min="4" max="4" width="11.5" style="33" bestFit="1" customWidth="1"/>
    <col min="5" max="5" width="82.5" style="30" bestFit="1" customWidth="1"/>
    <col min="6" max="6" width="14.83203125" style="30" customWidth="1"/>
    <col min="7" max="7" width="9.6640625" style="37" customWidth="1"/>
    <col min="8" max="8" width="9.6640625" style="30" customWidth="1"/>
    <col min="9" max="9" width="12.6640625" style="28" customWidth="1"/>
    <col min="10" max="10" width="8.83203125" style="34" customWidth="1"/>
    <col min="11" max="12" width="12.6640625" style="36" customWidth="1"/>
    <col min="13" max="13" width="12.6640625" style="35" customWidth="1"/>
    <col min="14" max="14" width="17.83203125" style="29" customWidth="1"/>
    <col min="15" max="15" width="9.6640625" style="38" customWidth="1"/>
    <col min="16" max="16" width="8" style="28" bestFit="1" customWidth="1"/>
    <col min="17" max="40" width="8.6640625" style="28" customWidth="1"/>
    <col min="41" max="16384" width="8.6640625" style="7"/>
  </cols>
  <sheetData>
    <row r="1" spans="1:40" ht="42" x14ac:dyDescent="0.15">
      <c r="A1" s="390" t="s">
        <v>23</v>
      </c>
      <c r="B1" s="391"/>
      <c r="C1" s="392"/>
      <c r="D1" s="393" t="s">
        <v>42</v>
      </c>
      <c r="E1" s="395" t="s">
        <v>4</v>
      </c>
      <c r="F1" s="396"/>
      <c r="G1" s="396"/>
      <c r="H1" s="397"/>
      <c r="I1" s="398" t="s">
        <v>0</v>
      </c>
      <c r="J1" s="400" t="s">
        <v>1</v>
      </c>
      <c r="K1" s="389" t="s">
        <v>6</v>
      </c>
      <c r="L1" s="389"/>
      <c r="M1" s="5" t="s">
        <v>20</v>
      </c>
      <c r="N1" s="6"/>
      <c r="O1" s="6" t="s">
        <v>41</v>
      </c>
      <c r="P1" s="6" t="s">
        <v>15</v>
      </c>
      <c r="Q1" s="6" t="s">
        <v>13</v>
      </c>
      <c r="R1" s="6" t="s">
        <v>12</v>
      </c>
      <c r="S1" s="6" t="s">
        <v>29</v>
      </c>
      <c r="T1" s="6" t="s">
        <v>14</v>
      </c>
      <c r="U1" s="6" t="s">
        <v>24</v>
      </c>
      <c r="V1" s="6" t="s">
        <v>25</v>
      </c>
      <c r="W1" s="6" t="s">
        <v>18</v>
      </c>
      <c r="X1" s="6" t="s">
        <v>17</v>
      </c>
      <c r="Y1" s="6" t="s">
        <v>16</v>
      </c>
      <c r="Z1" s="6" t="s">
        <v>19</v>
      </c>
      <c r="AA1" s="6" t="s">
        <v>26</v>
      </c>
      <c r="AB1" s="6" t="s">
        <v>27</v>
      </c>
      <c r="AC1" s="6" t="s">
        <v>30</v>
      </c>
      <c r="AD1" s="6" t="s">
        <v>28</v>
      </c>
      <c r="AE1" s="54" t="s">
        <v>35</v>
      </c>
      <c r="AF1" s="54" t="s">
        <v>33</v>
      </c>
      <c r="AG1" s="54" t="s">
        <v>44</v>
      </c>
      <c r="AH1" s="55" t="s">
        <v>32</v>
      </c>
      <c r="AI1" s="55" t="s">
        <v>31</v>
      </c>
      <c r="AJ1" s="39" t="s">
        <v>34</v>
      </c>
      <c r="AK1" s="39" t="s">
        <v>40</v>
      </c>
      <c r="AL1" s="39" t="s">
        <v>76</v>
      </c>
      <c r="AM1" s="6" t="s">
        <v>22</v>
      </c>
      <c r="AN1" s="6" t="s">
        <v>21</v>
      </c>
    </row>
    <row r="2" spans="1:40" ht="24" customHeight="1" thickBot="1" x14ac:dyDescent="0.2">
      <c r="A2" s="8" t="s">
        <v>11</v>
      </c>
      <c r="B2" s="41" t="s">
        <v>37</v>
      </c>
      <c r="C2" s="9" t="s">
        <v>39</v>
      </c>
      <c r="D2" s="394"/>
      <c r="E2" s="8" t="s">
        <v>2</v>
      </c>
      <c r="F2" s="10" t="s">
        <v>3</v>
      </c>
      <c r="G2" s="11" t="s">
        <v>9</v>
      </c>
      <c r="H2" s="9" t="s">
        <v>5</v>
      </c>
      <c r="I2" s="399"/>
      <c r="J2" s="401"/>
      <c r="K2" s="12" t="s">
        <v>8</v>
      </c>
      <c r="L2" s="13" t="s">
        <v>7</v>
      </c>
      <c r="M2" s="14" t="s">
        <v>6</v>
      </c>
      <c r="N2" s="6" t="s">
        <v>36</v>
      </c>
      <c r="O2" s="53" t="e">
        <f>+SUM(P2:AN2)</f>
        <v>#REF!</v>
      </c>
      <c r="P2" s="6" t="e">
        <f>ROUND(P355+P439+#REF!+#REF!+#REF!+P185+P4+P18+#REF!+P46+P59+#REF!+P78+P96+P124+P168+P198+#REF!+P241+#REF!+#REF!+P333+#REF!+P501+#REF!+#REF!+#REF!+#REF!+#REF!+P408+P419+P305+#REF!+P486+#REF!+P452+#REF!+#REF!+#REF!+#REF!+#REF!+#REF!+P247+#REF!+#REF!+#REF!+#REF!+#REF!+#REF!,2)</f>
        <v>#REF!</v>
      </c>
      <c r="Q2" s="6" t="e">
        <f>ROUND(Q355+Q439+#REF!+#REF!+#REF!+Q185+Q4+Q18+#REF!+Q46+Q59+#REF!+Q78+Q96+Q124+Q168+Q198+#REF!+Q241+#REF!+#REF!+Q333+#REF!+Q501+#REF!+#REF!+#REF!+#REF!+#REF!+Q408+Q419+Q305+#REF!+Q486+#REF!+Q452+#REF!+#REF!+#REF!+#REF!+#REF!+#REF!+Q247+#REF!+#REF!+#REF!+#REF!+#REF!+#REF!,2)</f>
        <v>#REF!</v>
      </c>
      <c r="R2" s="6" t="e">
        <f>ROUND(R355+R439+#REF!+#REF!+#REF!+R185+R4+R18+#REF!+R46+R59+#REF!+R78+R96+R124+R168+R198+#REF!+R241+#REF!+#REF!+R333+#REF!+R501+#REF!+#REF!+#REF!+#REF!+#REF!+R408+R419+R305+#REF!+R486+#REF!+R452+#REF!+#REF!+#REF!+#REF!+#REF!+#REF!+R247+#REF!+#REF!+#REF!+#REF!+#REF!+#REF!,2)</f>
        <v>#REF!</v>
      </c>
      <c r="S2" s="6" t="e">
        <f>ROUND(S355+S439+#REF!+#REF!+#REF!+S185+S4+S18+#REF!+S46+S59+#REF!+S78+S96+S124+S168+S198+#REF!+S241+#REF!+#REF!+S333+#REF!+S501+#REF!+#REF!+#REF!+#REF!+#REF!+S408+S419+S305+#REF!+S486+#REF!+S452+#REF!+#REF!+#REF!+#REF!+#REF!+#REF!+S247+#REF!+#REF!+#REF!+#REF!+#REF!+#REF!,2)</f>
        <v>#REF!</v>
      </c>
      <c r="T2" s="6" t="e">
        <f>ROUND(T355+T439+#REF!+#REF!+#REF!+T185+T4+T18+#REF!+T46+T59+#REF!+T78+T96+T124+T168+T198+#REF!+T241+#REF!+#REF!+T333+#REF!+T501+#REF!+#REF!+#REF!+#REF!+#REF!+T408+T419+T305+#REF!+T486+#REF!+T452+#REF!+#REF!+#REF!+#REF!+#REF!+#REF!+T247+#REF!+#REF!+#REF!+#REF!+#REF!+#REF!,2)</f>
        <v>#REF!</v>
      </c>
      <c r="U2" s="6" t="e">
        <f>ROUND(U355+U439+#REF!+#REF!+#REF!+U185+U4+U18+#REF!+U46+U59+#REF!+U78+U96+U124+U168+U198+#REF!+U241+#REF!+#REF!+U333+#REF!+U501+#REF!+#REF!+#REF!+#REF!+#REF!+U408+U419+U305+#REF!+U486+#REF!+U452+#REF!+#REF!+#REF!+#REF!+#REF!+#REF!+U247+#REF!+#REF!+#REF!+#REF!+#REF!+#REF!,2)</f>
        <v>#REF!</v>
      </c>
      <c r="V2" s="6" t="e">
        <f>ROUND(V355+V439+#REF!+#REF!+#REF!+V185+V4+V18+#REF!+V46+V59+#REF!+V78+V96+V124+V168+V198+#REF!+V241+#REF!+#REF!+V333+#REF!+V501+#REF!+#REF!+#REF!+#REF!+#REF!+V408+V419+V305+#REF!+V486+#REF!+V452+#REF!+#REF!+#REF!+#REF!+#REF!+#REF!+V247+#REF!+#REF!+#REF!+#REF!+#REF!+#REF!,2)</f>
        <v>#REF!</v>
      </c>
      <c r="W2" s="6" t="e">
        <f>ROUND(W355+W439+#REF!+#REF!+#REF!+W185+W4+W18+#REF!+W46+W59+#REF!+W78+W96+W124+W168+W198+#REF!+W241+#REF!+#REF!+W333+#REF!+W501+#REF!+#REF!+#REF!+#REF!+#REF!+W408+W419+W305+#REF!+W486+#REF!+W452+#REF!+#REF!+#REF!+#REF!+#REF!+#REF!+W247+#REF!+#REF!+#REF!+#REF!+#REF!+#REF!,2)</f>
        <v>#REF!</v>
      </c>
      <c r="X2" s="6" t="e">
        <f>ROUND(X355+X439+#REF!+#REF!+#REF!+X185+X4+X18+#REF!+X46+X59+#REF!+X78+X96+X124+X168+X198+#REF!+X241+#REF!+#REF!+X333+#REF!+X501+#REF!+#REF!+#REF!+#REF!+#REF!+X408+X419+X305+#REF!+X486+#REF!+X452+#REF!+#REF!+#REF!+#REF!+#REF!+#REF!+X247+#REF!+#REF!+#REF!+#REF!+#REF!+#REF!,2)</f>
        <v>#REF!</v>
      </c>
      <c r="Y2" s="6" t="e">
        <f>ROUND(Y355+Y439+#REF!+#REF!+#REF!+Y185+Y4+Y18+#REF!+Y46+Y59+#REF!+Y78+Y96+Y124+Y168+Y198+#REF!+Y241+#REF!+#REF!+Y333+#REF!+Y501+#REF!+#REF!+#REF!+#REF!+#REF!+Y408+Y419+Y305+#REF!+Y486+#REF!+Y452+#REF!+#REF!+#REF!+#REF!+#REF!+#REF!+Y247+#REF!+#REF!+#REF!+#REF!+#REF!+#REF!,2)</f>
        <v>#REF!</v>
      </c>
      <c r="Z2" s="6" t="e">
        <f>ROUND(Z355+Z439+#REF!+#REF!+#REF!+Z185+Z4+Z18+#REF!+Z46+Z59+#REF!+Z78+Z96+Z124+Z168+Z198+#REF!+Z241+#REF!+#REF!+Z333+#REF!+Z501+#REF!+#REF!+#REF!+#REF!+#REF!+Z408+Z419+Z305+#REF!+Z486+#REF!+Z452+#REF!+#REF!+#REF!+#REF!+#REF!+#REF!+Z247+#REF!+#REF!+#REF!+#REF!+#REF!+#REF!,2)</f>
        <v>#REF!</v>
      </c>
      <c r="AA2" s="6" t="e">
        <f>ROUND(AA355+AA439+#REF!+#REF!+#REF!+AA185+AA4+AA18+#REF!+AA46+AA59+#REF!+AA78+AA96+AA124+AA168+AA198+#REF!+AA241+#REF!+#REF!+AA333+#REF!+AA501+#REF!+#REF!+#REF!+#REF!+#REF!+AA408+AA419+AA305+#REF!+AA486+#REF!+AA452+#REF!+#REF!+#REF!+#REF!+#REF!+#REF!+AA247+#REF!+#REF!+#REF!+#REF!+#REF!+#REF!,2)</f>
        <v>#REF!</v>
      </c>
      <c r="AB2" s="6" t="e">
        <f>ROUND(AB355+AB439+#REF!+#REF!+#REF!+AB185+AB4+AB18+#REF!+AB46+AB59+#REF!+AB78+AB96+AB124+AB168+AB198+#REF!+AB241+#REF!+#REF!+AB333+#REF!+AB501+#REF!+#REF!+#REF!+#REF!+#REF!+AB408+AB419+AB305+#REF!+AB486+#REF!+AB452+#REF!+#REF!+#REF!+#REF!+#REF!+#REF!+AB247+#REF!+#REF!+#REF!+#REF!+#REF!+#REF!,2)</f>
        <v>#REF!</v>
      </c>
      <c r="AC2" s="6" t="e">
        <f>ROUND(AC355+AC439+#REF!+#REF!+#REF!+AC185+AC4+AC18+#REF!+AC46+AC59+#REF!+AC78+AC96+AC124+AC168+AC198+#REF!+AC241+#REF!+#REF!+AC333+#REF!+AC501+#REF!+#REF!+#REF!+#REF!+#REF!+AC408+AC419+AC305+#REF!+AC486+#REF!+AC452+#REF!+#REF!+#REF!+#REF!+#REF!+#REF!+AC247+#REF!+#REF!+#REF!+#REF!+#REF!+#REF!,2)</f>
        <v>#REF!</v>
      </c>
      <c r="AD2" s="6" t="e">
        <f>ROUND(AD355+AD439+#REF!+#REF!+#REF!+AD185+AD4+AD18+#REF!+AD46+AD59+#REF!+AD78+AD96+AD124+AD168+AD198+#REF!+AD241+#REF!+#REF!+AD333+#REF!+AD501+#REF!+#REF!+#REF!+#REF!+#REF!+AD408+AD419+AD305+#REF!+AD486+#REF!+AD452+#REF!+#REF!+#REF!+#REF!+#REF!+#REF!+AD247+#REF!+#REF!+#REF!+#REF!+#REF!+#REF!,2)</f>
        <v>#REF!</v>
      </c>
      <c r="AE2" s="6" t="e">
        <f>ROUND(AE355+AE439+#REF!+#REF!+#REF!+AE185+AE4+AE18+#REF!+AE46+AE59+#REF!+AE78+AE96+AE124+AE168+AE198+#REF!+AE241+#REF!+#REF!+AE333+#REF!+AE501+#REF!+#REF!+#REF!+#REF!+#REF!+AE408+AE419+AE305+#REF!+AE486+#REF!+AE452+#REF!+#REF!+#REF!+#REF!+#REF!+#REF!+AE247+#REF!+#REF!+#REF!+#REF!+#REF!+#REF!,2)</f>
        <v>#REF!</v>
      </c>
      <c r="AF2" s="6" t="e">
        <f>ROUND(AF355+AF439+#REF!+#REF!+#REF!+AF185+AF4+AF18+#REF!+AF46+AF59+#REF!+AF78+AF96+AF124+AF168+AF198+#REF!+AF241+#REF!+#REF!+AF333+#REF!+AF501+#REF!+#REF!+#REF!+#REF!+#REF!+AF408+AF419+AF305+#REF!+AF486+#REF!+AF452+#REF!+#REF!+#REF!+#REF!+#REF!+#REF!+AF247+#REF!+#REF!+#REF!+#REF!+#REF!+#REF!,2)</f>
        <v>#REF!</v>
      </c>
      <c r="AG2" s="6" t="e">
        <f>ROUND(AG355+AG439+#REF!+#REF!+#REF!+AG185+AG4+AG18+#REF!+AG46+AG59+#REF!+AG78+AG96+AG124+AG168+AG198+#REF!+AG241+#REF!+#REF!+AG333+#REF!+AG501+#REF!+#REF!+#REF!+#REF!+#REF!+AG408+AG419+AG305+#REF!+AG486+#REF!+AG452+#REF!+#REF!+#REF!+#REF!+#REF!+#REF!+AG247+#REF!+#REF!+#REF!+#REF!+#REF!+#REF!,2)</f>
        <v>#REF!</v>
      </c>
      <c r="AH2" s="6" t="e">
        <f>ROUND(AH355+AH439+#REF!+#REF!+#REF!+AH185+AH4+AH18+#REF!+AH46+AH59+#REF!+AH78+AH96+AH124+AH168+AH198+#REF!+AH241+#REF!+#REF!+AH333+#REF!+AH501+#REF!+#REF!+#REF!+#REF!+#REF!+AH408+AH419+AH305+#REF!+AH486+#REF!+AH452+#REF!+#REF!+#REF!+#REF!+#REF!+#REF!+AH247+#REF!+#REF!+#REF!+#REF!+#REF!+#REF!,2)</f>
        <v>#REF!</v>
      </c>
      <c r="AI2" s="6" t="e">
        <f>ROUND(AI355+AI439+#REF!+#REF!+#REF!+AI185+AI4+AI18+#REF!+AI46+AI59+#REF!+AI78+AI96+AI124+AI168+AI198+#REF!+AI241+#REF!+#REF!+AI333+#REF!+AI501+#REF!+#REF!+#REF!+#REF!+#REF!+AI408+AI419+AI305+#REF!+AI486+#REF!+AI452+#REF!+#REF!+#REF!+#REF!+#REF!+#REF!+AI247+#REF!+#REF!+#REF!+#REF!+#REF!+#REF!,2)</f>
        <v>#REF!</v>
      </c>
      <c r="AJ2" s="6" t="e">
        <f>ROUND(AJ355+AJ439+#REF!+#REF!+#REF!+AJ185+AJ4+AJ18+#REF!+AJ46+AJ59+#REF!+AJ78+AJ96+AJ124+AJ168+AJ198+#REF!+AJ241+#REF!+#REF!+AJ333+#REF!+AJ501+#REF!+#REF!+#REF!+#REF!+#REF!+AJ408+AJ419+AJ305+#REF!+AJ486+#REF!+AJ452+#REF!+#REF!+#REF!+#REF!+#REF!+#REF!+AJ247+#REF!+#REF!+#REF!+#REF!+#REF!+#REF!,2)</f>
        <v>#REF!</v>
      </c>
      <c r="AK2" s="6" t="e">
        <f>ROUND(AK355+AK439+#REF!+#REF!+#REF!+AK185+AK4+AK18+#REF!+AK46+AK59+#REF!+AK78+AK96+AK124+AK168+AK198+#REF!+AK241+#REF!+#REF!+AK333+#REF!+AK501+#REF!+#REF!+#REF!+#REF!+#REF!+AK408+AK419+AK305+#REF!+AK486+#REF!+AK452+#REF!+#REF!+#REF!+#REF!+#REF!+#REF!+AK247+#REF!+#REF!+#REF!+#REF!+#REF!+#REF!,2)</f>
        <v>#REF!</v>
      </c>
      <c r="AL2" s="6" t="e">
        <f>ROUND(AL355+AL439+#REF!+#REF!+#REF!+AL185+AL4+AL18+#REF!+AL46+AL59+#REF!+AL78+AL96+AL124+AL168+AL198+#REF!+AL241+#REF!+#REF!+AL333+#REF!+AL501+#REF!+#REF!+#REF!+#REF!+#REF!+AL408+AL419+AL305+#REF!+AL486+#REF!+AL452+#REF!+#REF!+#REF!+#REF!+#REF!+#REF!+AL247+#REF!+#REF!+#REF!+#REF!+#REF!+#REF!,2)</f>
        <v>#REF!</v>
      </c>
      <c r="AM2" s="6" t="e">
        <f>ROUND(AM355+AM439+#REF!+#REF!+#REF!+AM185+AM4+AM18+#REF!+AM46+AM59+#REF!+AM78+AM96+AM124+AM168+AM198+#REF!+AM241+#REF!+#REF!+AM333+#REF!+AM501+#REF!+#REF!+#REF!+#REF!+#REF!+AM408+AM419+AM305+#REF!+AM486+#REF!+AM452+#REF!+#REF!+#REF!+#REF!+#REF!+#REF!+AM247+#REF!+#REF!+#REF!+#REF!+#REF!+#REF!,2)</f>
        <v>#REF!</v>
      </c>
      <c r="AN2" s="6" t="e">
        <f>ROUND(AN355+AN439+#REF!+#REF!+#REF!+AN185+AN4+AN18+#REF!+AN46+AN59+#REF!+AN78+AN96+AN124+AN168+AN198+#REF!+AN241+#REF!+#REF!+AN333+#REF!+AN501+#REF!+#REF!+#REF!+#REF!+#REF!+AN408+AN419+AN305+#REF!+AN486+#REF!+AN452+#REF!+#REF!+#REF!+#REF!+#REF!+#REF!+AN247+#REF!+#REF!+#REF!+#REF!+#REF!+#REF!,2)</f>
        <v>#REF!</v>
      </c>
    </row>
    <row r="3" spans="1:40" x14ac:dyDescent="0.15">
      <c r="A3" s="15"/>
      <c r="B3" s="15"/>
      <c r="C3" s="16"/>
      <c r="D3" s="17"/>
      <c r="E3" s="2"/>
      <c r="F3" s="2"/>
      <c r="G3" s="3"/>
      <c r="H3" s="2"/>
      <c r="I3" s="18"/>
      <c r="J3" s="18"/>
      <c r="K3" s="19"/>
      <c r="L3" s="19"/>
      <c r="M3" s="20"/>
      <c r="N3" s="42"/>
      <c r="O3" s="47">
        <f>SUM(P3:AN3)</f>
        <v>13</v>
      </c>
      <c r="P3" s="22">
        <f t="shared" ref="P3:AN3" si="0">SUM(P5:P13)</f>
        <v>0</v>
      </c>
      <c r="Q3" s="22">
        <f t="shared" si="0"/>
        <v>4</v>
      </c>
      <c r="R3" s="22">
        <f t="shared" si="0"/>
        <v>0</v>
      </c>
      <c r="S3" s="22">
        <f t="shared" si="0"/>
        <v>0</v>
      </c>
      <c r="T3" s="22">
        <f t="shared" si="0"/>
        <v>4</v>
      </c>
      <c r="U3" s="22">
        <f t="shared" si="0"/>
        <v>0</v>
      </c>
      <c r="V3" s="22">
        <f t="shared" si="0"/>
        <v>0</v>
      </c>
      <c r="W3" s="22">
        <f t="shared" si="0"/>
        <v>4.5</v>
      </c>
      <c r="X3" s="22">
        <f t="shared" si="0"/>
        <v>0</v>
      </c>
      <c r="Y3" s="22">
        <f t="shared" si="0"/>
        <v>0</v>
      </c>
      <c r="Z3" s="22">
        <f t="shared" si="0"/>
        <v>0</v>
      </c>
      <c r="AA3" s="22">
        <f t="shared" si="0"/>
        <v>0</v>
      </c>
      <c r="AB3" s="22">
        <f t="shared" si="0"/>
        <v>0</v>
      </c>
      <c r="AC3" s="22">
        <f t="shared" si="0"/>
        <v>0</v>
      </c>
      <c r="AD3" s="22">
        <f t="shared" si="0"/>
        <v>0</v>
      </c>
      <c r="AE3" s="22">
        <f t="shared" si="0"/>
        <v>0</v>
      </c>
      <c r="AF3" s="22">
        <f t="shared" si="0"/>
        <v>0</v>
      </c>
      <c r="AG3" s="22">
        <f t="shared" si="0"/>
        <v>0</v>
      </c>
      <c r="AH3" s="22">
        <f t="shared" si="0"/>
        <v>0</v>
      </c>
      <c r="AI3" s="22">
        <f t="shared" si="0"/>
        <v>0</v>
      </c>
      <c r="AJ3" s="22">
        <f t="shared" si="0"/>
        <v>0</v>
      </c>
      <c r="AK3" s="22">
        <f t="shared" si="0"/>
        <v>0</v>
      </c>
      <c r="AL3" s="22">
        <f t="shared" si="0"/>
        <v>0</v>
      </c>
      <c r="AM3" s="22">
        <f t="shared" si="0"/>
        <v>0.5</v>
      </c>
      <c r="AN3" s="22">
        <f t="shared" si="0"/>
        <v>0</v>
      </c>
    </row>
    <row r="4" spans="1:40" s="24" customFormat="1" ht="14" x14ac:dyDescent="0.2">
      <c r="A4" s="140" t="s">
        <v>67</v>
      </c>
      <c r="B4" s="140" t="s">
        <v>54</v>
      </c>
      <c r="C4" s="141" t="s">
        <v>68</v>
      </c>
      <c r="D4" s="142" t="s">
        <v>10</v>
      </c>
      <c r="E4" s="143"/>
      <c r="F4" s="61"/>
      <c r="G4" s="106"/>
      <c r="H4" s="109"/>
      <c r="I4" s="144">
        <f>SUM(I5:I16)</f>
        <v>23</v>
      </c>
      <c r="J4" s="107">
        <f>I4/2</f>
        <v>11.5</v>
      </c>
      <c r="K4" s="145"/>
      <c r="L4" s="145"/>
      <c r="M4" s="83">
        <v>1</v>
      </c>
      <c r="N4" s="4" t="str">
        <f t="shared" ref="N4:N60" ca="1" si="1">IF(YEAR(L4)=YEAR(TODAY()),IF(MONTH(L4)-MONTH(TODAY())&gt;0,IF(MONTH(L4)-MONTH(TODAY())&lt;=3,"Renovar Contrato?",""),""),"")</f>
        <v/>
      </c>
      <c r="O4" s="47">
        <f>SUM(P4:AN4)</f>
        <v>0.54166666666666663</v>
      </c>
      <c r="P4" s="21">
        <f>P3/24</f>
        <v>0</v>
      </c>
      <c r="Q4" s="21">
        <f t="shared" ref="Q4:AN4" si="2">Q3/24</f>
        <v>0.16666666666666666</v>
      </c>
      <c r="R4" s="21">
        <f t="shared" si="2"/>
        <v>0</v>
      </c>
      <c r="S4" s="21">
        <f t="shared" si="2"/>
        <v>0</v>
      </c>
      <c r="T4" s="21">
        <f t="shared" si="2"/>
        <v>0.16666666666666666</v>
      </c>
      <c r="U4" s="21">
        <f t="shared" si="2"/>
        <v>0</v>
      </c>
      <c r="V4" s="21">
        <f t="shared" si="2"/>
        <v>0</v>
      </c>
      <c r="W4" s="21">
        <f t="shared" si="2"/>
        <v>0.1875</v>
      </c>
      <c r="X4" s="21">
        <f t="shared" si="2"/>
        <v>0</v>
      </c>
      <c r="Y4" s="21">
        <f t="shared" si="2"/>
        <v>0</v>
      </c>
      <c r="Z4" s="21">
        <f t="shared" si="2"/>
        <v>0</v>
      </c>
      <c r="AA4" s="21">
        <f t="shared" si="2"/>
        <v>0</v>
      </c>
      <c r="AB4" s="21">
        <f t="shared" si="2"/>
        <v>0</v>
      </c>
      <c r="AC4" s="21">
        <f t="shared" si="2"/>
        <v>0</v>
      </c>
      <c r="AD4" s="21">
        <f t="shared" si="2"/>
        <v>0</v>
      </c>
      <c r="AE4" s="21">
        <f t="shared" si="2"/>
        <v>0</v>
      </c>
      <c r="AF4" s="21">
        <f t="shared" si="2"/>
        <v>0</v>
      </c>
      <c r="AG4" s="21">
        <f t="shared" si="2"/>
        <v>0</v>
      </c>
      <c r="AH4" s="21">
        <f t="shared" si="2"/>
        <v>0</v>
      </c>
      <c r="AI4" s="21">
        <f t="shared" si="2"/>
        <v>0</v>
      </c>
      <c r="AJ4" s="21">
        <f t="shared" si="2"/>
        <v>0</v>
      </c>
      <c r="AK4" s="21">
        <f>AK3/24</f>
        <v>0</v>
      </c>
      <c r="AL4" s="21">
        <f>AL3/24</f>
        <v>0</v>
      </c>
      <c r="AM4" s="21">
        <f t="shared" si="2"/>
        <v>2.0833333333333332E-2</v>
      </c>
      <c r="AN4" s="21">
        <f t="shared" si="2"/>
        <v>0</v>
      </c>
    </row>
    <row r="5" spans="1:40" s="26" customFormat="1" ht="14" x14ac:dyDescent="0.2">
      <c r="A5" s="146"/>
      <c r="B5" s="146"/>
      <c r="C5" s="147"/>
      <c r="D5" s="142"/>
      <c r="E5" s="105" t="s">
        <v>69</v>
      </c>
      <c r="F5" s="59" t="s">
        <v>14</v>
      </c>
      <c r="G5" s="60" t="s">
        <v>55</v>
      </c>
      <c r="H5" s="59">
        <v>2</v>
      </c>
      <c r="I5" s="107">
        <f>SUM(H5:H9)</f>
        <v>8.5</v>
      </c>
      <c r="J5" s="107"/>
      <c r="K5" s="145"/>
      <c r="L5" s="145"/>
      <c r="M5" s="148"/>
      <c r="N5" s="4" t="str">
        <f t="shared" ca="1" si="1"/>
        <v/>
      </c>
      <c r="O5" s="6"/>
      <c r="P5" s="28" t="str">
        <f t="shared" ref="P5:AE13" si="3">IF($F5=P$1,$H5," ")</f>
        <v xml:space="preserve"> </v>
      </c>
      <c r="Q5" s="28" t="str">
        <f t="shared" si="3"/>
        <v xml:space="preserve"> </v>
      </c>
      <c r="R5" s="28" t="str">
        <f t="shared" si="3"/>
        <v xml:space="preserve"> </v>
      </c>
      <c r="S5" s="28" t="str">
        <f t="shared" si="3"/>
        <v xml:space="preserve"> </v>
      </c>
      <c r="T5" s="28">
        <f t="shared" si="3"/>
        <v>2</v>
      </c>
      <c r="U5" s="28" t="str">
        <f t="shared" si="3"/>
        <v xml:space="preserve"> </v>
      </c>
      <c r="V5" s="28" t="str">
        <f t="shared" si="3"/>
        <v xml:space="preserve"> </v>
      </c>
      <c r="W5" s="28" t="str">
        <f t="shared" si="3"/>
        <v xml:space="preserve"> </v>
      </c>
      <c r="X5" s="28" t="str">
        <f t="shared" si="3"/>
        <v xml:space="preserve"> </v>
      </c>
      <c r="Y5" s="28" t="str">
        <f t="shared" si="3"/>
        <v xml:space="preserve"> </v>
      </c>
      <c r="Z5" s="28" t="str">
        <f t="shared" si="3"/>
        <v xml:space="preserve"> </v>
      </c>
      <c r="AA5" s="28" t="str">
        <f t="shared" si="3"/>
        <v xml:space="preserve"> </v>
      </c>
      <c r="AB5" s="28" t="str">
        <f t="shared" si="3"/>
        <v xml:space="preserve"> </v>
      </c>
      <c r="AC5" s="28" t="str">
        <f t="shared" si="3"/>
        <v xml:space="preserve"> </v>
      </c>
      <c r="AD5" s="28" t="str">
        <f t="shared" si="3"/>
        <v xml:space="preserve"> </v>
      </c>
      <c r="AE5" s="28" t="str">
        <f t="shared" si="3"/>
        <v xml:space="preserve"> </v>
      </c>
      <c r="AF5" s="28" t="str">
        <f t="shared" ref="AF5:AN13" si="4">IF($F5=AF$1,$H5," ")</f>
        <v xml:space="preserve"> </v>
      </c>
      <c r="AG5" s="28" t="str">
        <f t="shared" si="4"/>
        <v xml:space="preserve"> </v>
      </c>
      <c r="AH5" s="28" t="str">
        <f t="shared" si="4"/>
        <v xml:space="preserve"> </v>
      </c>
      <c r="AI5" s="28" t="str">
        <f t="shared" si="4"/>
        <v xml:space="preserve"> </v>
      </c>
      <c r="AJ5" s="28" t="str">
        <f t="shared" si="4"/>
        <v xml:space="preserve"> </v>
      </c>
      <c r="AK5" s="28" t="str">
        <f t="shared" si="4"/>
        <v xml:space="preserve"> </v>
      </c>
      <c r="AL5" s="28" t="str">
        <f t="shared" si="4"/>
        <v xml:space="preserve"> </v>
      </c>
      <c r="AM5" s="28" t="str">
        <f t="shared" si="4"/>
        <v xml:space="preserve"> </v>
      </c>
      <c r="AN5" s="28" t="str">
        <f t="shared" si="4"/>
        <v xml:space="preserve"> </v>
      </c>
    </row>
    <row r="6" spans="1:40" s="26" customFormat="1" ht="14" x14ac:dyDescent="0.2">
      <c r="A6" s="146"/>
      <c r="B6" s="146"/>
      <c r="C6" s="147"/>
      <c r="D6" s="142"/>
      <c r="E6" s="105" t="s">
        <v>70</v>
      </c>
      <c r="F6" s="59" t="s">
        <v>14</v>
      </c>
      <c r="G6" s="60" t="s">
        <v>55</v>
      </c>
      <c r="H6" s="59">
        <v>2</v>
      </c>
      <c r="I6" s="107"/>
      <c r="J6" s="107"/>
      <c r="K6" s="145"/>
      <c r="L6" s="145"/>
      <c r="M6" s="148"/>
      <c r="N6" s="4" t="str">
        <f t="shared" ca="1" si="1"/>
        <v/>
      </c>
      <c r="O6" s="6"/>
      <c r="P6" s="28" t="str">
        <f t="shared" si="3"/>
        <v xml:space="preserve"> </v>
      </c>
      <c r="Q6" s="28" t="str">
        <f t="shared" si="3"/>
        <v xml:space="preserve"> </v>
      </c>
      <c r="R6" s="28" t="str">
        <f t="shared" si="3"/>
        <v xml:space="preserve"> </v>
      </c>
      <c r="S6" s="28" t="str">
        <f t="shared" si="3"/>
        <v xml:space="preserve"> </v>
      </c>
      <c r="T6" s="28">
        <f t="shared" si="3"/>
        <v>2</v>
      </c>
      <c r="U6" s="28" t="str">
        <f t="shared" si="3"/>
        <v xml:space="preserve"> </v>
      </c>
      <c r="V6" s="28" t="str">
        <f t="shared" si="3"/>
        <v xml:space="preserve"> </v>
      </c>
      <c r="W6" s="28" t="str">
        <f t="shared" si="3"/>
        <v xml:space="preserve"> </v>
      </c>
      <c r="X6" s="28" t="str">
        <f t="shared" si="3"/>
        <v xml:space="preserve"> </v>
      </c>
      <c r="Y6" s="28" t="str">
        <f t="shared" si="3"/>
        <v xml:space="preserve"> </v>
      </c>
      <c r="Z6" s="28" t="str">
        <f t="shared" si="3"/>
        <v xml:space="preserve"> </v>
      </c>
      <c r="AA6" s="28" t="str">
        <f t="shared" si="3"/>
        <v xml:space="preserve"> </v>
      </c>
      <c r="AB6" s="28" t="str">
        <f t="shared" si="3"/>
        <v xml:space="preserve"> </v>
      </c>
      <c r="AC6" s="28" t="str">
        <f t="shared" si="3"/>
        <v xml:space="preserve"> </v>
      </c>
      <c r="AD6" s="28" t="str">
        <f t="shared" si="3"/>
        <v xml:space="preserve"> </v>
      </c>
      <c r="AE6" s="28" t="str">
        <f t="shared" si="3"/>
        <v xml:space="preserve"> </v>
      </c>
      <c r="AF6" s="28" t="str">
        <f t="shared" si="4"/>
        <v xml:space="preserve"> </v>
      </c>
      <c r="AG6" s="28" t="str">
        <f t="shared" si="4"/>
        <v xml:space="preserve"> </v>
      </c>
      <c r="AH6" s="28" t="str">
        <f t="shared" si="4"/>
        <v xml:space="preserve"> </v>
      </c>
      <c r="AI6" s="28" t="str">
        <f t="shared" si="4"/>
        <v xml:space="preserve"> </v>
      </c>
      <c r="AJ6" s="28" t="str">
        <f t="shared" si="4"/>
        <v xml:space="preserve"> </v>
      </c>
      <c r="AK6" s="28" t="str">
        <f t="shared" si="4"/>
        <v xml:space="preserve"> </v>
      </c>
      <c r="AL6" s="28" t="str">
        <f t="shared" si="4"/>
        <v xml:space="preserve"> </v>
      </c>
      <c r="AM6" s="28" t="str">
        <f t="shared" si="4"/>
        <v xml:space="preserve"> </v>
      </c>
      <c r="AN6" s="28" t="str">
        <f t="shared" si="4"/>
        <v xml:space="preserve"> </v>
      </c>
    </row>
    <row r="7" spans="1:40" s="26" customFormat="1" ht="14" x14ac:dyDescent="0.2">
      <c r="A7" s="146"/>
      <c r="B7" s="146"/>
      <c r="C7" s="79"/>
      <c r="D7" s="142"/>
      <c r="E7" s="143" t="s">
        <v>227</v>
      </c>
      <c r="F7" s="61" t="s">
        <v>18</v>
      </c>
      <c r="G7" s="106" t="s">
        <v>56</v>
      </c>
      <c r="H7" s="61">
        <v>2</v>
      </c>
      <c r="I7" s="107"/>
      <c r="J7" s="107"/>
      <c r="K7" s="145"/>
      <c r="L7" s="145"/>
      <c r="M7" s="148"/>
      <c r="N7" s="4" t="str">
        <f t="shared" ca="1" si="1"/>
        <v/>
      </c>
      <c r="O7" s="6"/>
      <c r="P7" s="28" t="str">
        <f t="shared" si="3"/>
        <v xml:space="preserve"> </v>
      </c>
      <c r="Q7" s="28" t="str">
        <f t="shared" si="3"/>
        <v xml:space="preserve"> </v>
      </c>
      <c r="R7" s="28" t="str">
        <f t="shared" si="3"/>
        <v xml:space="preserve"> </v>
      </c>
      <c r="S7" s="28" t="str">
        <f t="shared" si="3"/>
        <v xml:space="preserve"> </v>
      </c>
      <c r="T7" s="28" t="str">
        <f t="shared" si="3"/>
        <v xml:space="preserve"> </v>
      </c>
      <c r="U7" s="28" t="str">
        <f t="shared" si="3"/>
        <v xml:space="preserve"> </v>
      </c>
      <c r="V7" s="28" t="str">
        <f t="shared" si="3"/>
        <v xml:space="preserve"> </v>
      </c>
      <c r="W7" s="28">
        <f t="shared" si="3"/>
        <v>2</v>
      </c>
      <c r="X7" s="28" t="str">
        <f t="shared" si="3"/>
        <v xml:space="preserve"> </v>
      </c>
      <c r="Y7" s="28" t="str">
        <f t="shared" si="3"/>
        <v xml:space="preserve"> </v>
      </c>
      <c r="Z7" s="28" t="str">
        <f t="shared" si="3"/>
        <v xml:space="preserve"> </v>
      </c>
      <c r="AA7" s="28" t="str">
        <f t="shared" si="3"/>
        <v xml:space="preserve"> </v>
      </c>
      <c r="AB7" s="28" t="str">
        <f t="shared" si="3"/>
        <v xml:space="preserve"> </v>
      </c>
      <c r="AC7" s="28" t="str">
        <f t="shared" si="3"/>
        <v xml:space="preserve"> </v>
      </c>
      <c r="AD7" s="28" t="str">
        <f t="shared" si="3"/>
        <v xml:space="preserve"> </v>
      </c>
      <c r="AE7" s="28" t="str">
        <f t="shared" si="3"/>
        <v xml:space="preserve"> </v>
      </c>
      <c r="AF7" s="28" t="str">
        <f t="shared" si="4"/>
        <v xml:space="preserve"> </v>
      </c>
      <c r="AG7" s="28" t="str">
        <f t="shared" si="4"/>
        <v xml:space="preserve"> </v>
      </c>
      <c r="AH7" s="28" t="str">
        <f t="shared" si="4"/>
        <v xml:space="preserve"> </v>
      </c>
      <c r="AI7" s="28" t="str">
        <f t="shared" si="4"/>
        <v xml:space="preserve"> </v>
      </c>
      <c r="AJ7" s="28" t="str">
        <f t="shared" si="4"/>
        <v xml:space="preserve"> </v>
      </c>
      <c r="AK7" s="28" t="str">
        <f t="shared" si="4"/>
        <v xml:space="preserve"> </v>
      </c>
      <c r="AL7" s="28" t="str">
        <f t="shared" si="4"/>
        <v xml:space="preserve"> </v>
      </c>
      <c r="AM7" s="28" t="str">
        <f t="shared" si="4"/>
        <v xml:space="preserve"> </v>
      </c>
      <c r="AN7" s="28" t="str">
        <f t="shared" si="4"/>
        <v xml:space="preserve"> </v>
      </c>
    </row>
    <row r="8" spans="1:40" s="24" customFormat="1" ht="14" x14ac:dyDescent="0.2">
      <c r="A8" s="146"/>
      <c r="B8" s="146"/>
      <c r="C8" s="79"/>
      <c r="D8" s="142"/>
      <c r="E8" s="143" t="s">
        <v>81</v>
      </c>
      <c r="F8" s="61" t="s">
        <v>18</v>
      </c>
      <c r="G8" s="106" t="s">
        <v>56</v>
      </c>
      <c r="H8" s="61">
        <v>2</v>
      </c>
      <c r="I8" s="156"/>
      <c r="J8" s="107"/>
      <c r="K8" s="145"/>
      <c r="L8" s="145"/>
      <c r="M8" s="148"/>
      <c r="N8" s="4" t="str">
        <f t="shared" ca="1" si="1"/>
        <v/>
      </c>
      <c r="O8" s="6"/>
      <c r="P8" s="28" t="str">
        <f t="shared" si="3"/>
        <v xml:space="preserve"> </v>
      </c>
      <c r="Q8" s="28" t="str">
        <f t="shared" si="3"/>
        <v xml:space="preserve"> </v>
      </c>
      <c r="R8" s="28" t="str">
        <f t="shared" si="3"/>
        <v xml:space="preserve"> </v>
      </c>
      <c r="S8" s="28" t="str">
        <f t="shared" si="3"/>
        <v xml:space="preserve"> </v>
      </c>
      <c r="T8" s="28" t="str">
        <f t="shared" si="3"/>
        <v xml:space="preserve"> </v>
      </c>
      <c r="U8" s="28" t="str">
        <f t="shared" si="3"/>
        <v xml:space="preserve"> </v>
      </c>
      <c r="V8" s="28" t="str">
        <f t="shared" si="3"/>
        <v xml:space="preserve"> </v>
      </c>
      <c r="W8" s="28">
        <f t="shared" si="3"/>
        <v>2</v>
      </c>
      <c r="X8" s="28" t="str">
        <f t="shared" si="3"/>
        <v xml:space="preserve"> </v>
      </c>
      <c r="Y8" s="28" t="str">
        <f t="shared" si="3"/>
        <v xml:space="preserve"> </v>
      </c>
      <c r="Z8" s="28" t="str">
        <f t="shared" si="3"/>
        <v xml:space="preserve"> </v>
      </c>
      <c r="AA8" s="28" t="str">
        <f t="shared" si="3"/>
        <v xml:space="preserve"> </v>
      </c>
      <c r="AB8" s="28" t="str">
        <f t="shared" si="3"/>
        <v xml:space="preserve"> </v>
      </c>
      <c r="AC8" s="28" t="str">
        <f t="shared" si="3"/>
        <v xml:space="preserve"> </v>
      </c>
      <c r="AD8" s="28" t="str">
        <f t="shared" si="3"/>
        <v xml:space="preserve"> </v>
      </c>
      <c r="AE8" s="28" t="str">
        <f t="shared" si="3"/>
        <v xml:space="preserve"> </v>
      </c>
      <c r="AF8" s="28" t="str">
        <f t="shared" si="4"/>
        <v xml:space="preserve"> </v>
      </c>
      <c r="AG8" s="28" t="str">
        <f t="shared" si="4"/>
        <v xml:space="preserve"> </v>
      </c>
      <c r="AH8" s="28" t="str">
        <f t="shared" si="4"/>
        <v xml:space="preserve"> </v>
      </c>
      <c r="AI8" s="28" t="str">
        <f t="shared" si="4"/>
        <v xml:space="preserve"> </v>
      </c>
      <c r="AJ8" s="28" t="str">
        <f t="shared" si="4"/>
        <v xml:space="preserve"> </v>
      </c>
      <c r="AK8" s="28" t="str">
        <f t="shared" si="4"/>
        <v xml:space="preserve"> </v>
      </c>
      <c r="AL8" s="28" t="str">
        <f t="shared" si="4"/>
        <v xml:space="preserve"> </v>
      </c>
      <c r="AM8" s="28" t="str">
        <f t="shared" si="4"/>
        <v xml:space="preserve"> </v>
      </c>
      <c r="AN8" s="28" t="str">
        <f t="shared" si="4"/>
        <v xml:space="preserve"> </v>
      </c>
    </row>
    <row r="9" spans="1:40" s="24" customFormat="1" ht="14" x14ac:dyDescent="0.2">
      <c r="A9" s="146"/>
      <c r="B9" s="146"/>
      <c r="C9" s="79"/>
      <c r="D9" s="142"/>
      <c r="E9" s="73" t="s">
        <v>75</v>
      </c>
      <c r="F9" s="68" t="s">
        <v>18</v>
      </c>
      <c r="G9" s="74" t="s">
        <v>55</v>
      </c>
      <c r="H9" s="59">
        <v>0.5</v>
      </c>
      <c r="I9" s="156"/>
      <c r="J9" s="107"/>
      <c r="K9" s="145"/>
      <c r="L9" s="145"/>
      <c r="M9" s="148"/>
      <c r="N9" s="4" t="str">
        <f t="shared" ca="1" si="1"/>
        <v/>
      </c>
      <c r="O9" s="6"/>
      <c r="P9" s="28" t="str">
        <f t="shared" si="3"/>
        <v xml:space="preserve"> </v>
      </c>
      <c r="Q9" s="28" t="str">
        <f t="shared" si="3"/>
        <v xml:space="preserve"> </v>
      </c>
      <c r="R9" s="28" t="str">
        <f t="shared" si="3"/>
        <v xml:space="preserve"> </v>
      </c>
      <c r="S9" s="28" t="str">
        <f t="shared" si="3"/>
        <v xml:space="preserve"> </v>
      </c>
      <c r="T9" s="28" t="str">
        <f t="shared" si="3"/>
        <v xml:space="preserve"> </v>
      </c>
      <c r="U9" s="28" t="str">
        <f t="shared" si="3"/>
        <v xml:space="preserve"> </v>
      </c>
      <c r="V9" s="28" t="str">
        <f t="shared" si="3"/>
        <v xml:space="preserve"> </v>
      </c>
      <c r="W9" s="28">
        <f t="shared" si="3"/>
        <v>0.5</v>
      </c>
      <c r="X9" s="28" t="str">
        <f t="shared" si="3"/>
        <v xml:space="preserve"> </v>
      </c>
      <c r="Y9" s="28" t="str">
        <f t="shared" si="3"/>
        <v xml:space="preserve"> </v>
      </c>
      <c r="Z9" s="28" t="str">
        <f t="shared" si="3"/>
        <v xml:space="preserve"> </v>
      </c>
      <c r="AA9" s="28" t="str">
        <f t="shared" si="3"/>
        <v xml:space="preserve"> </v>
      </c>
      <c r="AB9" s="28" t="str">
        <f t="shared" si="3"/>
        <v xml:space="preserve"> </v>
      </c>
      <c r="AC9" s="28" t="str">
        <f t="shared" si="3"/>
        <v xml:space="preserve"> </v>
      </c>
      <c r="AD9" s="28" t="str">
        <f t="shared" si="3"/>
        <v xml:space="preserve"> </v>
      </c>
      <c r="AE9" s="28" t="str">
        <f t="shared" si="3"/>
        <v xml:space="preserve"> </v>
      </c>
      <c r="AF9" s="28" t="str">
        <f t="shared" si="4"/>
        <v xml:space="preserve"> </v>
      </c>
      <c r="AG9" s="28" t="str">
        <f t="shared" si="4"/>
        <v xml:space="preserve"> </v>
      </c>
      <c r="AH9" s="28" t="str">
        <f t="shared" si="4"/>
        <v xml:space="preserve"> </v>
      </c>
      <c r="AI9" s="28" t="str">
        <f t="shared" si="4"/>
        <v xml:space="preserve"> </v>
      </c>
      <c r="AJ9" s="28" t="str">
        <f t="shared" si="4"/>
        <v xml:space="preserve"> </v>
      </c>
      <c r="AK9" s="28" t="str">
        <f t="shared" si="4"/>
        <v xml:space="preserve"> </v>
      </c>
      <c r="AL9" s="28" t="str">
        <f t="shared" si="4"/>
        <v xml:space="preserve"> </v>
      </c>
      <c r="AM9" s="28" t="str">
        <f t="shared" si="4"/>
        <v xml:space="preserve"> </v>
      </c>
      <c r="AN9" s="28" t="str">
        <f t="shared" si="4"/>
        <v xml:space="preserve"> </v>
      </c>
    </row>
    <row r="10" spans="1:40" s="24" customFormat="1" ht="14" x14ac:dyDescent="0.2">
      <c r="A10" s="146"/>
      <c r="B10" s="146"/>
      <c r="C10" s="79"/>
      <c r="D10" s="142"/>
      <c r="E10" s="143" t="s">
        <v>77</v>
      </c>
      <c r="F10" s="61" t="s">
        <v>13</v>
      </c>
      <c r="G10" s="106" t="s">
        <v>59</v>
      </c>
      <c r="H10" s="61">
        <v>2</v>
      </c>
      <c r="I10" s="156">
        <f>SUM(H10:H14)</f>
        <v>8.5</v>
      </c>
      <c r="J10" s="107"/>
      <c r="K10" s="145"/>
      <c r="L10" s="145"/>
      <c r="M10" s="148"/>
      <c r="N10" s="4" t="str">
        <f t="shared" ca="1" si="1"/>
        <v/>
      </c>
      <c r="O10" s="6"/>
      <c r="P10" s="28" t="str">
        <f t="shared" si="3"/>
        <v xml:space="preserve"> </v>
      </c>
      <c r="Q10" s="28">
        <f t="shared" si="3"/>
        <v>2</v>
      </c>
      <c r="R10" s="28" t="str">
        <f t="shared" si="3"/>
        <v xml:space="preserve"> </v>
      </c>
      <c r="S10" s="28" t="str">
        <f t="shared" si="3"/>
        <v xml:space="preserve"> </v>
      </c>
      <c r="T10" s="28" t="str">
        <f t="shared" si="3"/>
        <v xml:space="preserve"> </v>
      </c>
      <c r="U10" s="28" t="str">
        <f t="shared" si="3"/>
        <v xml:space="preserve"> </v>
      </c>
      <c r="V10" s="28" t="str">
        <f t="shared" si="3"/>
        <v xml:space="preserve"> </v>
      </c>
      <c r="W10" s="28" t="str">
        <f t="shared" si="3"/>
        <v xml:space="preserve"> </v>
      </c>
      <c r="X10" s="28" t="str">
        <f t="shared" si="3"/>
        <v xml:space="preserve"> </v>
      </c>
      <c r="Y10" s="28" t="str">
        <f t="shared" si="3"/>
        <v xml:space="preserve"> </v>
      </c>
      <c r="Z10" s="28" t="str">
        <f t="shared" si="3"/>
        <v xml:space="preserve"> </v>
      </c>
      <c r="AA10" s="28" t="str">
        <f t="shared" si="3"/>
        <v xml:space="preserve"> </v>
      </c>
      <c r="AB10" s="28" t="str">
        <f t="shared" si="3"/>
        <v xml:space="preserve"> </v>
      </c>
      <c r="AC10" s="28" t="str">
        <f t="shared" si="3"/>
        <v xml:space="preserve"> </v>
      </c>
      <c r="AD10" s="28" t="str">
        <f t="shared" si="3"/>
        <v xml:space="preserve"> </v>
      </c>
      <c r="AE10" s="28" t="str">
        <f t="shared" si="3"/>
        <v xml:space="preserve"> </v>
      </c>
      <c r="AF10" s="28" t="str">
        <f t="shared" si="4"/>
        <v xml:space="preserve"> </v>
      </c>
      <c r="AG10" s="28" t="str">
        <f t="shared" si="4"/>
        <v xml:space="preserve"> </v>
      </c>
      <c r="AH10" s="28" t="str">
        <f t="shared" si="4"/>
        <v xml:space="preserve"> </v>
      </c>
      <c r="AI10" s="28" t="str">
        <f t="shared" si="4"/>
        <v xml:space="preserve"> </v>
      </c>
      <c r="AJ10" s="28" t="str">
        <f t="shared" si="4"/>
        <v xml:space="preserve"> </v>
      </c>
      <c r="AK10" s="28" t="str">
        <f t="shared" si="4"/>
        <v xml:space="preserve"> </v>
      </c>
      <c r="AL10" s="28" t="str">
        <f t="shared" si="4"/>
        <v xml:space="preserve"> </v>
      </c>
      <c r="AM10" s="28" t="str">
        <f t="shared" si="4"/>
        <v xml:space="preserve"> </v>
      </c>
      <c r="AN10" s="28" t="str">
        <f t="shared" si="4"/>
        <v xml:space="preserve"> </v>
      </c>
    </row>
    <row r="11" spans="1:40" s="24" customFormat="1" ht="14" x14ac:dyDescent="0.2">
      <c r="A11" s="146"/>
      <c r="B11" s="146"/>
      <c r="C11" s="79"/>
      <c r="D11" s="142"/>
      <c r="E11" s="143" t="s">
        <v>78</v>
      </c>
      <c r="F11" s="61" t="s">
        <v>13</v>
      </c>
      <c r="G11" s="106" t="s">
        <v>59</v>
      </c>
      <c r="H11" s="61">
        <v>2</v>
      </c>
      <c r="I11" s="156"/>
      <c r="J11" s="107"/>
      <c r="K11" s="145"/>
      <c r="L11" s="145"/>
      <c r="M11" s="148"/>
      <c r="N11" s="4" t="str">
        <f t="shared" ca="1" si="1"/>
        <v/>
      </c>
      <c r="O11" s="6"/>
      <c r="P11" s="28" t="str">
        <f t="shared" si="3"/>
        <v xml:space="preserve"> </v>
      </c>
      <c r="Q11" s="28">
        <f t="shared" si="3"/>
        <v>2</v>
      </c>
      <c r="R11" s="28" t="str">
        <f t="shared" si="3"/>
        <v xml:space="preserve"> </v>
      </c>
      <c r="S11" s="28" t="str">
        <f t="shared" si="3"/>
        <v xml:space="preserve"> </v>
      </c>
      <c r="T11" s="28" t="str">
        <f t="shared" si="3"/>
        <v xml:space="preserve"> </v>
      </c>
      <c r="U11" s="28" t="str">
        <f t="shared" si="3"/>
        <v xml:space="preserve"> </v>
      </c>
      <c r="V11" s="28" t="str">
        <f t="shared" si="3"/>
        <v xml:space="preserve"> </v>
      </c>
      <c r="W11" s="28" t="str">
        <f t="shared" si="3"/>
        <v xml:space="preserve"> </v>
      </c>
      <c r="X11" s="28" t="str">
        <f t="shared" si="3"/>
        <v xml:space="preserve"> </v>
      </c>
      <c r="Y11" s="28" t="str">
        <f t="shared" si="3"/>
        <v xml:space="preserve"> </v>
      </c>
      <c r="Z11" s="28" t="str">
        <f t="shared" si="3"/>
        <v xml:space="preserve"> </v>
      </c>
      <c r="AA11" s="28" t="str">
        <f t="shared" si="3"/>
        <v xml:space="preserve"> </v>
      </c>
      <c r="AB11" s="28" t="str">
        <f t="shared" si="3"/>
        <v xml:space="preserve"> </v>
      </c>
      <c r="AC11" s="28" t="str">
        <f t="shared" si="3"/>
        <v xml:space="preserve"> </v>
      </c>
      <c r="AD11" s="28" t="str">
        <f t="shared" si="3"/>
        <v xml:space="preserve"> </v>
      </c>
      <c r="AE11" s="28" t="str">
        <f t="shared" si="3"/>
        <v xml:space="preserve"> </v>
      </c>
      <c r="AF11" s="28" t="str">
        <f t="shared" si="4"/>
        <v xml:space="preserve"> </v>
      </c>
      <c r="AG11" s="28" t="str">
        <f t="shared" si="4"/>
        <v xml:space="preserve"> </v>
      </c>
      <c r="AH11" s="28" t="str">
        <f t="shared" si="4"/>
        <v xml:space="preserve"> </v>
      </c>
      <c r="AI11" s="28" t="str">
        <f t="shared" si="4"/>
        <v xml:space="preserve"> </v>
      </c>
      <c r="AJ11" s="28" t="str">
        <f t="shared" si="4"/>
        <v xml:space="preserve"> </v>
      </c>
      <c r="AK11" s="28" t="str">
        <f t="shared" si="4"/>
        <v xml:space="preserve"> </v>
      </c>
      <c r="AL11" s="28" t="str">
        <f t="shared" si="4"/>
        <v xml:space="preserve"> </v>
      </c>
      <c r="AM11" s="28" t="str">
        <f t="shared" si="4"/>
        <v xml:space="preserve"> </v>
      </c>
      <c r="AN11" s="28" t="str">
        <f t="shared" si="4"/>
        <v xml:space="preserve"> </v>
      </c>
    </row>
    <row r="12" spans="1:40" s="24" customFormat="1" ht="14" x14ac:dyDescent="0.2">
      <c r="A12" s="146"/>
      <c r="B12" s="146"/>
      <c r="C12" s="79"/>
      <c r="D12" s="142"/>
      <c r="E12" s="143" t="s">
        <v>79</v>
      </c>
      <c r="F12" s="61" t="s">
        <v>13</v>
      </c>
      <c r="G12" s="106" t="s">
        <v>59</v>
      </c>
      <c r="H12" s="61">
        <v>2</v>
      </c>
      <c r="I12" s="156"/>
      <c r="J12" s="107"/>
      <c r="K12" s="145"/>
      <c r="L12" s="145"/>
      <c r="M12" s="148"/>
      <c r="N12" s="4"/>
      <c r="O12" s="6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</row>
    <row r="13" spans="1:40" s="24" customFormat="1" ht="14" x14ac:dyDescent="0.2">
      <c r="A13" s="149"/>
      <c r="B13" s="149"/>
      <c r="C13" s="150"/>
      <c r="D13" s="150" t="s">
        <v>420</v>
      </c>
      <c r="E13" s="105" t="s">
        <v>543</v>
      </c>
      <c r="F13" s="59" t="s">
        <v>22</v>
      </c>
      <c r="G13" s="60" t="s">
        <v>63</v>
      </c>
      <c r="H13" s="59">
        <v>0.5</v>
      </c>
      <c r="I13" s="156"/>
      <c r="J13" s="107"/>
      <c r="K13" s="154"/>
      <c r="L13" s="154"/>
      <c r="M13" s="155"/>
      <c r="N13" s="4"/>
      <c r="O13" s="6"/>
      <c r="P13" s="28" t="str">
        <f t="shared" si="3"/>
        <v xml:space="preserve"> </v>
      </c>
      <c r="Q13" s="28" t="str">
        <f t="shared" si="3"/>
        <v xml:space="preserve"> </v>
      </c>
      <c r="R13" s="28" t="str">
        <f t="shared" si="3"/>
        <v xml:space="preserve"> </v>
      </c>
      <c r="S13" s="28" t="str">
        <f t="shared" si="3"/>
        <v xml:space="preserve"> </v>
      </c>
      <c r="T13" s="28" t="str">
        <f t="shared" si="3"/>
        <v xml:space="preserve"> </v>
      </c>
      <c r="U13" s="28" t="str">
        <f t="shared" si="3"/>
        <v xml:space="preserve"> </v>
      </c>
      <c r="V13" s="28" t="str">
        <f t="shared" si="3"/>
        <v xml:space="preserve"> </v>
      </c>
      <c r="W13" s="28" t="str">
        <f t="shared" si="3"/>
        <v xml:space="preserve"> </v>
      </c>
      <c r="X13" s="28" t="str">
        <f t="shared" si="3"/>
        <v xml:space="preserve"> </v>
      </c>
      <c r="Y13" s="28" t="str">
        <f t="shared" si="3"/>
        <v xml:space="preserve"> </v>
      </c>
      <c r="Z13" s="28" t="str">
        <f t="shared" si="3"/>
        <v xml:space="preserve"> </v>
      </c>
      <c r="AA13" s="28" t="str">
        <f t="shared" si="3"/>
        <v xml:space="preserve"> </v>
      </c>
      <c r="AB13" s="28" t="str">
        <f t="shared" si="3"/>
        <v xml:space="preserve"> </v>
      </c>
      <c r="AC13" s="28" t="str">
        <f t="shared" si="3"/>
        <v xml:space="preserve"> </v>
      </c>
      <c r="AD13" s="28" t="str">
        <f t="shared" si="3"/>
        <v xml:space="preserve"> </v>
      </c>
      <c r="AE13" s="28" t="str">
        <f t="shared" si="3"/>
        <v xml:space="preserve"> </v>
      </c>
      <c r="AF13" s="28" t="str">
        <f t="shared" si="4"/>
        <v xml:space="preserve"> </v>
      </c>
      <c r="AG13" s="28" t="str">
        <f t="shared" si="4"/>
        <v xml:space="preserve"> </v>
      </c>
      <c r="AH13" s="28" t="str">
        <f t="shared" si="4"/>
        <v xml:space="preserve"> </v>
      </c>
      <c r="AI13" s="28" t="str">
        <f t="shared" si="4"/>
        <v xml:space="preserve"> </v>
      </c>
      <c r="AJ13" s="28" t="str">
        <f t="shared" si="4"/>
        <v xml:space="preserve"> </v>
      </c>
      <c r="AK13" s="28" t="str">
        <f t="shared" si="4"/>
        <v xml:space="preserve"> </v>
      </c>
      <c r="AL13" s="28" t="str">
        <f t="shared" si="4"/>
        <v xml:space="preserve"> </v>
      </c>
      <c r="AM13" s="28">
        <f t="shared" si="4"/>
        <v>0.5</v>
      </c>
      <c r="AN13" s="28" t="str">
        <f t="shared" si="4"/>
        <v xml:space="preserve"> </v>
      </c>
    </row>
    <row r="14" spans="1:40" s="24" customFormat="1" ht="14" x14ac:dyDescent="0.2">
      <c r="A14" s="149"/>
      <c r="B14" s="149"/>
      <c r="C14" s="150"/>
      <c r="D14" s="79" t="s">
        <v>82</v>
      </c>
      <c r="E14" s="75" t="s">
        <v>83</v>
      </c>
      <c r="F14" s="68" t="s">
        <v>22</v>
      </c>
      <c r="G14" s="76" t="s">
        <v>60</v>
      </c>
      <c r="H14" s="172">
        <v>2</v>
      </c>
      <c r="I14" s="156"/>
      <c r="J14" s="107"/>
      <c r="K14" s="154"/>
      <c r="L14" s="154"/>
      <c r="M14" s="155"/>
      <c r="N14" s="4"/>
      <c r="O14" s="6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</row>
    <row r="15" spans="1:40" s="24" customFormat="1" ht="14" x14ac:dyDescent="0.2">
      <c r="A15" s="149"/>
      <c r="B15" s="149"/>
      <c r="C15" s="150"/>
      <c r="D15" s="150"/>
      <c r="E15" s="105" t="s">
        <v>524</v>
      </c>
      <c r="F15" s="68" t="s">
        <v>21</v>
      </c>
      <c r="G15" s="60"/>
      <c r="H15" s="59"/>
      <c r="I15" s="273">
        <v>2</v>
      </c>
      <c r="J15" s="107"/>
      <c r="K15" s="154"/>
      <c r="L15" s="154"/>
      <c r="M15" s="155"/>
      <c r="N15" s="4"/>
      <c r="O15" s="6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</row>
    <row r="16" spans="1:40" s="24" customFormat="1" ht="14" x14ac:dyDescent="0.2">
      <c r="A16" s="149"/>
      <c r="B16" s="149"/>
      <c r="C16" s="150"/>
      <c r="D16" s="150"/>
      <c r="E16" s="105" t="s">
        <v>515</v>
      </c>
      <c r="F16" s="68"/>
      <c r="G16" s="60"/>
      <c r="H16" s="59"/>
      <c r="I16" s="273">
        <v>4</v>
      </c>
      <c r="J16" s="107"/>
      <c r="K16" s="154"/>
      <c r="L16" s="154"/>
      <c r="M16" s="155"/>
      <c r="N16" s="4"/>
      <c r="O16" s="6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</row>
    <row r="17" spans="1:41" x14ac:dyDescent="0.15">
      <c r="A17" s="132"/>
      <c r="B17" s="132"/>
      <c r="C17" s="133"/>
      <c r="D17" s="134"/>
      <c r="E17" s="135"/>
      <c r="F17" s="136"/>
      <c r="G17" s="137"/>
      <c r="H17" s="136"/>
      <c r="I17" s="158"/>
      <c r="J17" s="138"/>
      <c r="K17" s="159"/>
      <c r="L17" s="159"/>
      <c r="M17" s="160"/>
      <c r="N17" s="4" t="str">
        <f t="shared" ca="1" si="1"/>
        <v/>
      </c>
      <c r="O17" s="47">
        <f>SUM(P17:AN17)</f>
        <v>9.5</v>
      </c>
      <c r="P17" s="22">
        <f t="shared" ref="P17:AN17" si="5">SUM(P19:P29)</f>
        <v>0</v>
      </c>
      <c r="Q17" s="22">
        <f t="shared" si="5"/>
        <v>2</v>
      </c>
      <c r="R17" s="22">
        <f t="shared" si="5"/>
        <v>0</v>
      </c>
      <c r="S17" s="22">
        <f t="shared" si="5"/>
        <v>0</v>
      </c>
      <c r="T17" s="22">
        <f t="shared" si="5"/>
        <v>4</v>
      </c>
      <c r="U17" s="22">
        <f t="shared" si="5"/>
        <v>0</v>
      </c>
      <c r="V17" s="22">
        <f t="shared" si="5"/>
        <v>0</v>
      </c>
      <c r="W17" s="22">
        <f t="shared" si="5"/>
        <v>0</v>
      </c>
      <c r="X17" s="22">
        <f t="shared" si="5"/>
        <v>0</v>
      </c>
      <c r="Y17" s="22">
        <f t="shared" si="5"/>
        <v>0</v>
      </c>
      <c r="Z17" s="22">
        <f t="shared" si="5"/>
        <v>0</v>
      </c>
      <c r="AA17" s="22">
        <f t="shared" si="5"/>
        <v>0</v>
      </c>
      <c r="AB17" s="22">
        <f t="shared" si="5"/>
        <v>0</v>
      </c>
      <c r="AC17" s="22">
        <f t="shared" si="5"/>
        <v>0</v>
      </c>
      <c r="AD17" s="22">
        <f t="shared" si="5"/>
        <v>0</v>
      </c>
      <c r="AE17" s="22">
        <f t="shared" si="5"/>
        <v>0</v>
      </c>
      <c r="AF17" s="22">
        <f t="shared" si="5"/>
        <v>0</v>
      </c>
      <c r="AG17" s="22">
        <f t="shared" si="5"/>
        <v>0</v>
      </c>
      <c r="AH17" s="22">
        <f t="shared" si="5"/>
        <v>0</v>
      </c>
      <c r="AI17" s="22">
        <f t="shared" si="5"/>
        <v>0</v>
      </c>
      <c r="AJ17" s="22">
        <f t="shared" si="5"/>
        <v>0</v>
      </c>
      <c r="AK17" s="22">
        <f t="shared" si="5"/>
        <v>0</v>
      </c>
      <c r="AL17" s="22">
        <f t="shared" si="5"/>
        <v>2</v>
      </c>
      <c r="AM17" s="22">
        <f t="shared" si="5"/>
        <v>1.5</v>
      </c>
      <c r="AN17" s="22">
        <f t="shared" si="5"/>
        <v>0</v>
      </c>
      <c r="AO17" s="51"/>
    </row>
    <row r="18" spans="1:41" x14ac:dyDescent="0.15">
      <c r="A18" s="140" t="s">
        <v>84</v>
      </c>
      <c r="B18" s="140" t="s">
        <v>54</v>
      </c>
      <c r="C18" s="57" t="s">
        <v>85</v>
      </c>
      <c r="D18" s="63" t="s">
        <v>10</v>
      </c>
      <c r="E18" s="373"/>
      <c r="F18" s="64"/>
      <c r="G18" s="72"/>
      <c r="H18" s="44"/>
      <c r="I18" s="144">
        <f>SUM(I19:I31)</f>
        <v>25.5</v>
      </c>
      <c r="J18" s="107">
        <f>I18/2</f>
        <v>12.75</v>
      </c>
      <c r="K18" s="131"/>
      <c r="L18" s="131"/>
      <c r="M18" s="83">
        <v>1</v>
      </c>
      <c r="N18" s="4" t="str">
        <f t="shared" ca="1" si="1"/>
        <v/>
      </c>
      <c r="O18" s="47">
        <f>SUM(P18:AN18)</f>
        <v>0.39583333333333331</v>
      </c>
      <c r="P18" s="21">
        <f>P17/24</f>
        <v>0</v>
      </c>
      <c r="Q18" s="21">
        <f t="shared" ref="Q18:AJ18" si="6">Q17/24</f>
        <v>8.3333333333333329E-2</v>
      </c>
      <c r="R18" s="21">
        <f t="shared" si="6"/>
        <v>0</v>
      </c>
      <c r="S18" s="21">
        <f t="shared" si="6"/>
        <v>0</v>
      </c>
      <c r="T18" s="21">
        <f t="shared" si="6"/>
        <v>0.16666666666666666</v>
      </c>
      <c r="U18" s="21">
        <f t="shared" si="6"/>
        <v>0</v>
      </c>
      <c r="V18" s="21">
        <f t="shared" si="6"/>
        <v>0</v>
      </c>
      <c r="W18" s="21">
        <f t="shared" si="6"/>
        <v>0</v>
      </c>
      <c r="X18" s="21">
        <f t="shared" si="6"/>
        <v>0</v>
      </c>
      <c r="Y18" s="21">
        <f t="shared" si="6"/>
        <v>0</v>
      </c>
      <c r="Z18" s="21">
        <f t="shared" si="6"/>
        <v>0</v>
      </c>
      <c r="AA18" s="21">
        <f t="shared" si="6"/>
        <v>0</v>
      </c>
      <c r="AB18" s="21">
        <f t="shared" si="6"/>
        <v>0</v>
      </c>
      <c r="AC18" s="21">
        <f t="shared" si="6"/>
        <v>0</v>
      </c>
      <c r="AD18" s="21">
        <f t="shared" si="6"/>
        <v>0</v>
      </c>
      <c r="AE18" s="21">
        <f t="shared" si="6"/>
        <v>0</v>
      </c>
      <c r="AF18" s="21">
        <f t="shared" si="6"/>
        <v>0</v>
      </c>
      <c r="AG18" s="21">
        <f t="shared" si="6"/>
        <v>0</v>
      </c>
      <c r="AH18" s="21">
        <f t="shared" si="6"/>
        <v>0</v>
      </c>
      <c r="AI18" s="21">
        <f t="shared" si="6"/>
        <v>0</v>
      </c>
      <c r="AJ18" s="21">
        <f t="shared" si="6"/>
        <v>0</v>
      </c>
      <c r="AK18" s="21">
        <f>AK17/24</f>
        <v>0</v>
      </c>
      <c r="AL18" s="21">
        <f>AL17/24</f>
        <v>8.3333333333333329E-2</v>
      </c>
      <c r="AM18" s="21">
        <f t="shared" ref="AM18:AN18" si="7">AM17/24</f>
        <v>6.25E-2</v>
      </c>
      <c r="AN18" s="21">
        <f t="shared" si="7"/>
        <v>0</v>
      </c>
      <c r="AO18" s="51"/>
    </row>
    <row r="19" spans="1:41" x14ac:dyDescent="0.15">
      <c r="A19" s="146"/>
      <c r="B19" s="146"/>
      <c r="C19" s="57"/>
      <c r="D19" s="63"/>
      <c r="E19" s="75" t="s">
        <v>659</v>
      </c>
      <c r="F19" s="130" t="s">
        <v>76</v>
      </c>
      <c r="G19" s="76" t="s">
        <v>55</v>
      </c>
      <c r="H19" s="68">
        <v>2</v>
      </c>
      <c r="I19" s="107">
        <f>SUM(H19:H24)</f>
        <v>12</v>
      </c>
      <c r="J19" s="107"/>
      <c r="K19" s="145"/>
      <c r="L19" s="145"/>
      <c r="M19" s="148"/>
      <c r="N19" s="4" t="str">
        <f t="shared" ca="1" si="1"/>
        <v/>
      </c>
      <c r="O19" s="6"/>
      <c r="P19" s="28" t="str">
        <f t="shared" ref="P19:AN24" si="8">IF($F19=P$1,$H19," ")</f>
        <v xml:space="preserve"> </v>
      </c>
      <c r="Q19" s="28" t="str">
        <f t="shared" si="8"/>
        <v xml:space="preserve"> </v>
      </c>
      <c r="R19" s="28" t="str">
        <f t="shared" si="8"/>
        <v xml:space="preserve"> </v>
      </c>
      <c r="S19" s="28" t="str">
        <f t="shared" si="8"/>
        <v xml:space="preserve"> </v>
      </c>
      <c r="T19" s="28" t="str">
        <f t="shared" si="8"/>
        <v xml:space="preserve"> </v>
      </c>
      <c r="U19" s="28" t="str">
        <f t="shared" si="8"/>
        <v xml:space="preserve"> </v>
      </c>
      <c r="V19" s="28" t="str">
        <f t="shared" si="8"/>
        <v xml:space="preserve"> </v>
      </c>
      <c r="W19" s="28" t="str">
        <f t="shared" si="8"/>
        <v xml:space="preserve"> </v>
      </c>
      <c r="X19" s="28" t="str">
        <f t="shared" si="8"/>
        <v xml:space="preserve"> </v>
      </c>
      <c r="Y19" s="28" t="str">
        <f t="shared" si="8"/>
        <v xml:space="preserve"> </v>
      </c>
      <c r="Z19" s="28" t="str">
        <f t="shared" si="8"/>
        <v xml:space="preserve"> </v>
      </c>
      <c r="AA19" s="28" t="str">
        <f t="shared" si="8"/>
        <v xml:space="preserve"> </v>
      </c>
      <c r="AB19" s="28" t="str">
        <f t="shared" si="8"/>
        <v xml:space="preserve"> </v>
      </c>
      <c r="AC19" s="28" t="str">
        <f t="shared" si="8"/>
        <v xml:space="preserve"> </v>
      </c>
      <c r="AD19" s="28" t="str">
        <f t="shared" si="8"/>
        <v xml:space="preserve"> </v>
      </c>
      <c r="AE19" s="28" t="str">
        <f t="shared" si="8"/>
        <v xml:space="preserve"> </v>
      </c>
      <c r="AF19" s="28" t="str">
        <f t="shared" si="8"/>
        <v xml:space="preserve"> </v>
      </c>
      <c r="AG19" s="28" t="str">
        <f t="shared" si="8"/>
        <v xml:space="preserve"> </v>
      </c>
      <c r="AH19" s="28" t="str">
        <f t="shared" si="8"/>
        <v xml:space="preserve"> </v>
      </c>
      <c r="AI19" s="28" t="str">
        <f t="shared" si="8"/>
        <v xml:space="preserve"> </v>
      </c>
      <c r="AJ19" s="28" t="str">
        <f t="shared" si="8"/>
        <v xml:space="preserve"> </v>
      </c>
      <c r="AK19" s="28" t="str">
        <f t="shared" si="8"/>
        <v xml:space="preserve"> </v>
      </c>
      <c r="AL19" s="28">
        <f t="shared" si="8"/>
        <v>2</v>
      </c>
      <c r="AM19" s="28" t="str">
        <f t="shared" si="8"/>
        <v xml:space="preserve"> </v>
      </c>
      <c r="AN19" s="28" t="str">
        <f t="shared" si="8"/>
        <v xml:space="preserve"> </v>
      </c>
      <c r="AO19" s="51"/>
    </row>
    <row r="20" spans="1:41" x14ac:dyDescent="0.15">
      <c r="A20" s="146"/>
      <c r="B20" s="146"/>
      <c r="C20" s="57"/>
      <c r="D20" s="63"/>
      <c r="E20" s="75" t="s">
        <v>86</v>
      </c>
      <c r="F20" s="64" t="s">
        <v>14</v>
      </c>
      <c r="G20" s="72" t="s">
        <v>62</v>
      </c>
      <c r="H20" s="64">
        <v>2</v>
      </c>
      <c r="I20" s="156"/>
      <c r="J20" s="107"/>
      <c r="K20" s="145"/>
      <c r="L20" s="145"/>
      <c r="M20" s="148"/>
      <c r="N20" s="4" t="str">
        <f t="shared" ca="1" si="1"/>
        <v/>
      </c>
      <c r="O20" s="6"/>
      <c r="P20" s="28" t="str">
        <f t="shared" si="8"/>
        <v xml:space="preserve"> </v>
      </c>
      <c r="Q20" s="28" t="str">
        <f t="shared" si="8"/>
        <v xml:space="preserve"> </v>
      </c>
      <c r="R20" s="28" t="str">
        <f t="shared" si="8"/>
        <v xml:space="preserve"> </v>
      </c>
      <c r="S20" s="28" t="str">
        <f t="shared" si="8"/>
        <v xml:space="preserve"> </v>
      </c>
      <c r="T20" s="28">
        <f t="shared" si="8"/>
        <v>2</v>
      </c>
      <c r="U20" s="28" t="str">
        <f t="shared" si="8"/>
        <v xml:space="preserve"> </v>
      </c>
      <c r="V20" s="28" t="str">
        <f t="shared" si="8"/>
        <v xml:space="preserve"> </v>
      </c>
      <c r="W20" s="28" t="str">
        <f t="shared" si="8"/>
        <v xml:space="preserve"> </v>
      </c>
      <c r="X20" s="28" t="str">
        <f t="shared" si="8"/>
        <v xml:space="preserve"> </v>
      </c>
      <c r="Y20" s="28" t="str">
        <f t="shared" si="8"/>
        <v xml:space="preserve"> </v>
      </c>
      <c r="Z20" s="28" t="str">
        <f t="shared" si="8"/>
        <v xml:space="preserve"> </v>
      </c>
      <c r="AA20" s="28" t="str">
        <f t="shared" si="8"/>
        <v xml:space="preserve"> </v>
      </c>
      <c r="AB20" s="28" t="str">
        <f t="shared" si="8"/>
        <v xml:space="preserve"> </v>
      </c>
      <c r="AC20" s="28" t="str">
        <f t="shared" si="8"/>
        <v xml:space="preserve"> </v>
      </c>
      <c r="AD20" s="28" t="str">
        <f t="shared" si="8"/>
        <v xml:space="preserve"> </v>
      </c>
      <c r="AE20" s="28" t="str">
        <f t="shared" si="8"/>
        <v xml:space="preserve"> </v>
      </c>
      <c r="AF20" s="28" t="str">
        <f t="shared" si="8"/>
        <v xml:space="preserve"> </v>
      </c>
      <c r="AG20" s="28" t="str">
        <f t="shared" si="8"/>
        <v xml:space="preserve"> </v>
      </c>
      <c r="AH20" s="28" t="str">
        <f t="shared" si="8"/>
        <v xml:space="preserve"> </v>
      </c>
      <c r="AI20" s="28" t="str">
        <f t="shared" si="8"/>
        <v xml:space="preserve"> </v>
      </c>
      <c r="AJ20" s="28" t="str">
        <f t="shared" si="8"/>
        <v xml:space="preserve"> </v>
      </c>
      <c r="AK20" s="28" t="str">
        <f t="shared" si="8"/>
        <v xml:space="preserve"> </v>
      </c>
      <c r="AL20" s="28" t="str">
        <f t="shared" si="8"/>
        <v xml:space="preserve"> </v>
      </c>
      <c r="AM20" s="28" t="str">
        <f t="shared" si="8"/>
        <v xml:space="preserve"> </v>
      </c>
      <c r="AN20" s="28" t="str">
        <f t="shared" si="8"/>
        <v xml:space="preserve"> </v>
      </c>
      <c r="AO20" s="51"/>
    </row>
    <row r="21" spans="1:41" x14ac:dyDescent="0.15">
      <c r="A21" s="146"/>
      <c r="B21" s="146"/>
      <c r="C21" s="57"/>
      <c r="D21" s="63"/>
      <c r="E21" s="75" t="s">
        <v>87</v>
      </c>
      <c r="F21" s="64" t="s">
        <v>14</v>
      </c>
      <c r="G21" s="72" t="s">
        <v>62</v>
      </c>
      <c r="H21" s="64">
        <v>2</v>
      </c>
      <c r="I21" s="156"/>
      <c r="J21" s="107"/>
      <c r="K21" s="145"/>
      <c r="L21" s="145"/>
      <c r="M21" s="148"/>
      <c r="N21" s="4" t="str">
        <f t="shared" ca="1" si="1"/>
        <v/>
      </c>
      <c r="O21" s="6"/>
      <c r="P21" s="28" t="str">
        <f t="shared" si="8"/>
        <v xml:space="preserve"> </v>
      </c>
      <c r="Q21" s="28" t="str">
        <f t="shared" si="8"/>
        <v xml:space="preserve"> </v>
      </c>
      <c r="R21" s="28" t="str">
        <f t="shared" si="8"/>
        <v xml:space="preserve"> </v>
      </c>
      <c r="S21" s="28" t="str">
        <f t="shared" si="8"/>
        <v xml:space="preserve"> </v>
      </c>
      <c r="T21" s="28">
        <f t="shared" si="8"/>
        <v>2</v>
      </c>
      <c r="U21" s="28" t="str">
        <f t="shared" si="8"/>
        <v xml:space="preserve"> </v>
      </c>
      <c r="V21" s="28" t="str">
        <f t="shared" si="8"/>
        <v xml:space="preserve"> </v>
      </c>
      <c r="W21" s="28" t="str">
        <f t="shared" si="8"/>
        <v xml:space="preserve"> </v>
      </c>
      <c r="X21" s="28" t="str">
        <f t="shared" si="8"/>
        <v xml:space="preserve"> </v>
      </c>
      <c r="Y21" s="28" t="str">
        <f t="shared" si="8"/>
        <v xml:space="preserve"> </v>
      </c>
      <c r="Z21" s="28" t="str">
        <f t="shared" si="8"/>
        <v xml:space="preserve"> </v>
      </c>
      <c r="AA21" s="28" t="str">
        <f t="shared" si="8"/>
        <v xml:space="preserve"> </v>
      </c>
      <c r="AB21" s="28" t="str">
        <f t="shared" si="8"/>
        <v xml:space="preserve"> </v>
      </c>
      <c r="AC21" s="28" t="str">
        <f t="shared" si="8"/>
        <v xml:space="preserve"> </v>
      </c>
      <c r="AD21" s="28" t="str">
        <f t="shared" si="8"/>
        <v xml:space="preserve"> </v>
      </c>
      <c r="AE21" s="28" t="str">
        <f t="shared" si="8"/>
        <v xml:space="preserve"> </v>
      </c>
      <c r="AF21" s="28" t="str">
        <f t="shared" si="8"/>
        <v xml:space="preserve"> </v>
      </c>
      <c r="AG21" s="28" t="str">
        <f t="shared" si="8"/>
        <v xml:space="preserve"> </v>
      </c>
      <c r="AH21" s="28" t="str">
        <f t="shared" si="8"/>
        <v xml:space="preserve"> </v>
      </c>
      <c r="AI21" s="28" t="str">
        <f t="shared" si="8"/>
        <v xml:space="preserve"> </v>
      </c>
      <c r="AJ21" s="28" t="str">
        <f t="shared" si="8"/>
        <v xml:space="preserve"> </v>
      </c>
      <c r="AK21" s="28" t="str">
        <f t="shared" si="8"/>
        <v xml:space="preserve"> </v>
      </c>
      <c r="AL21" s="28" t="str">
        <f t="shared" si="8"/>
        <v xml:space="preserve"> </v>
      </c>
      <c r="AM21" s="28" t="str">
        <f t="shared" si="8"/>
        <v xml:space="preserve"> </v>
      </c>
      <c r="AN21" s="28" t="str">
        <f t="shared" si="8"/>
        <v xml:space="preserve"> </v>
      </c>
      <c r="AO21" s="51"/>
    </row>
    <row r="22" spans="1:41" x14ac:dyDescent="0.15">
      <c r="A22" s="146"/>
      <c r="B22" s="146"/>
      <c r="C22" s="57"/>
      <c r="D22" s="63"/>
      <c r="E22" s="373" t="s">
        <v>71</v>
      </c>
      <c r="F22" s="64" t="s">
        <v>72</v>
      </c>
      <c r="G22" s="72" t="s">
        <v>55</v>
      </c>
      <c r="H22" s="64">
        <v>2</v>
      </c>
      <c r="I22" s="156"/>
      <c r="J22" s="107"/>
      <c r="K22" s="145"/>
      <c r="L22" s="145"/>
      <c r="M22" s="148"/>
      <c r="N22" s="4" t="str">
        <f t="shared" ca="1" si="1"/>
        <v/>
      </c>
      <c r="O22" s="6"/>
      <c r="P22" s="28" t="str">
        <f t="shared" si="8"/>
        <v xml:space="preserve"> </v>
      </c>
      <c r="Q22" s="28" t="str">
        <f t="shared" si="8"/>
        <v xml:space="preserve"> </v>
      </c>
      <c r="R22" s="28" t="str">
        <f t="shared" si="8"/>
        <v xml:space="preserve"> </v>
      </c>
      <c r="S22" s="28" t="str">
        <f t="shared" si="8"/>
        <v xml:space="preserve"> </v>
      </c>
      <c r="T22" s="28" t="str">
        <f t="shared" si="8"/>
        <v xml:space="preserve"> </v>
      </c>
      <c r="U22" s="28" t="str">
        <f t="shared" si="8"/>
        <v xml:space="preserve"> </v>
      </c>
      <c r="V22" s="28" t="str">
        <f t="shared" si="8"/>
        <v xml:space="preserve"> </v>
      </c>
      <c r="W22" s="28" t="str">
        <f t="shared" si="8"/>
        <v xml:space="preserve"> </v>
      </c>
      <c r="X22" s="28" t="str">
        <f t="shared" si="8"/>
        <v xml:space="preserve"> </v>
      </c>
      <c r="Y22" s="28" t="str">
        <f t="shared" si="8"/>
        <v xml:space="preserve"> </v>
      </c>
      <c r="Z22" s="28" t="str">
        <f t="shared" si="8"/>
        <v xml:space="preserve"> </v>
      </c>
      <c r="AA22" s="28" t="str">
        <f t="shared" si="8"/>
        <v xml:space="preserve"> </v>
      </c>
      <c r="AB22" s="28" t="str">
        <f t="shared" si="8"/>
        <v xml:space="preserve"> </v>
      </c>
      <c r="AC22" s="28" t="str">
        <f t="shared" si="8"/>
        <v xml:space="preserve"> </v>
      </c>
      <c r="AD22" s="28" t="str">
        <f t="shared" si="8"/>
        <v xml:space="preserve"> </v>
      </c>
      <c r="AE22" s="28" t="str">
        <f t="shared" si="8"/>
        <v xml:space="preserve"> </v>
      </c>
      <c r="AF22" s="28" t="str">
        <f t="shared" si="8"/>
        <v xml:space="preserve"> </v>
      </c>
      <c r="AG22" s="28" t="str">
        <f t="shared" si="8"/>
        <v xml:space="preserve"> </v>
      </c>
      <c r="AH22" s="28" t="str">
        <f t="shared" si="8"/>
        <v xml:space="preserve"> </v>
      </c>
      <c r="AI22" s="28" t="str">
        <f t="shared" si="8"/>
        <v xml:space="preserve"> </v>
      </c>
      <c r="AJ22" s="28" t="str">
        <f t="shared" si="8"/>
        <v xml:space="preserve"> </v>
      </c>
      <c r="AK22" s="28" t="str">
        <f t="shared" si="8"/>
        <v xml:space="preserve"> </v>
      </c>
      <c r="AL22" s="28" t="str">
        <f t="shared" si="8"/>
        <v xml:space="preserve"> </v>
      </c>
      <c r="AM22" s="28" t="str">
        <f t="shared" si="8"/>
        <v xml:space="preserve"> </v>
      </c>
      <c r="AN22" s="28" t="str">
        <f t="shared" si="8"/>
        <v xml:space="preserve"> </v>
      </c>
      <c r="AO22" s="51"/>
    </row>
    <row r="23" spans="1:41" x14ac:dyDescent="0.15">
      <c r="A23" s="146"/>
      <c r="B23" s="146"/>
      <c r="C23" s="57"/>
      <c r="D23" s="63"/>
      <c r="E23" s="373" t="s">
        <v>73</v>
      </c>
      <c r="F23" s="64" t="s">
        <v>13</v>
      </c>
      <c r="G23" s="72" t="s">
        <v>55</v>
      </c>
      <c r="H23" s="64">
        <v>2</v>
      </c>
      <c r="I23" s="156"/>
      <c r="J23" s="156"/>
      <c r="K23" s="162"/>
      <c r="L23" s="162"/>
      <c r="M23" s="4"/>
      <c r="N23" s="4" t="str">
        <f t="shared" ca="1" si="1"/>
        <v/>
      </c>
      <c r="O23" s="6"/>
      <c r="P23" s="28" t="str">
        <f t="shared" si="8"/>
        <v xml:space="preserve"> </v>
      </c>
      <c r="Q23" s="28">
        <f t="shared" si="8"/>
        <v>2</v>
      </c>
      <c r="R23" s="28" t="str">
        <f t="shared" si="8"/>
        <v xml:space="preserve"> </v>
      </c>
      <c r="S23" s="28" t="str">
        <f t="shared" si="8"/>
        <v xml:space="preserve"> </v>
      </c>
      <c r="T23" s="28" t="str">
        <f t="shared" si="8"/>
        <v xml:space="preserve"> </v>
      </c>
      <c r="U23" s="28" t="str">
        <f t="shared" si="8"/>
        <v xml:space="preserve"> </v>
      </c>
      <c r="V23" s="28" t="str">
        <f t="shared" si="8"/>
        <v xml:space="preserve"> </v>
      </c>
      <c r="W23" s="28" t="str">
        <f t="shared" si="8"/>
        <v xml:space="preserve"> </v>
      </c>
      <c r="X23" s="28" t="str">
        <f t="shared" si="8"/>
        <v xml:space="preserve"> </v>
      </c>
      <c r="Y23" s="28" t="str">
        <f t="shared" si="8"/>
        <v xml:space="preserve"> </v>
      </c>
      <c r="Z23" s="28" t="str">
        <f t="shared" si="8"/>
        <v xml:space="preserve"> </v>
      </c>
      <c r="AA23" s="28" t="str">
        <f t="shared" si="8"/>
        <v xml:space="preserve"> </v>
      </c>
      <c r="AB23" s="28" t="str">
        <f t="shared" si="8"/>
        <v xml:space="preserve"> </v>
      </c>
      <c r="AC23" s="28" t="str">
        <f t="shared" si="8"/>
        <v xml:space="preserve"> </v>
      </c>
      <c r="AD23" s="28" t="str">
        <f t="shared" si="8"/>
        <v xml:space="preserve"> </v>
      </c>
      <c r="AE23" s="28" t="str">
        <f t="shared" si="8"/>
        <v xml:space="preserve"> </v>
      </c>
      <c r="AF23" s="28" t="str">
        <f t="shared" si="8"/>
        <v xml:space="preserve"> </v>
      </c>
      <c r="AG23" s="28" t="str">
        <f t="shared" si="8"/>
        <v xml:space="preserve"> </v>
      </c>
      <c r="AH23" s="28" t="str">
        <f t="shared" si="8"/>
        <v xml:space="preserve"> </v>
      </c>
      <c r="AI23" s="28" t="str">
        <f t="shared" si="8"/>
        <v xml:space="preserve"> </v>
      </c>
      <c r="AJ23" s="28" t="str">
        <f t="shared" si="8"/>
        <v xml:space="preserve"> </v>
      </c>
      <c r="AK23" s="28" t="str">
        <f t="shared" si="8"/>
        <v xml:space="preserve"> </v>
      </c>
      <c r="AL23" s="28" t="str">
        <f t="shared" si="8"/>
        <v xml:space="preserve"> </v>
      </c>
      <c r="AM23" s="28" t="str">
        <f t="shared" si="8"/>
        <v xml:space="preserve"> </v>
      </c>
      <c r="AN23" s="28" t="str">
        <f t="shared" si="8"/>
        <v xml:space="preserve"> </v>
      </c>
      <c r="AO23" s="51"/>
    </row>
    <row r="24" spans="1:41" x14ac:dyDescent="0.15">
      <c r="A24" s="146"/>
      <c r="B24" s="146"/>
      <c r="C24" s="57"/>
      <c r="D24" s="63"/>
      <c r="E24" s="373" t="s">
        <v>88</v>
      </c>
      <c r="F24" s="64" t="s">
        <v>72</v>
      </c>
      <c r="G24" s="72" t="s">
        <v>55</v>
      </c>
      <c r="H24" s="64">
        <v>2</v>
      </c>
      <c r="I24" s="156"/>
      <c r="J24" s="156"/>
      <c r="K24" s="143"/>
      <c r="L24" s="61"/>
      <c r="M24" s="106"/>
      <c r="N24" s="4" t="str">
        <f t="shared" ca="1" si="1"/>
        <v/>
      </c>
      <c r="O24" s="6"/>
      <c r="P24" s="28" t="str">
        <f t="shared" si="8"/>
        <v xml:space="preserve"> </v>
      </c>
      <c r="Q24" s="28" t="str">
        <f t="shared" si="8"/>
        <v xml:space="preserve"> </v>
      </c>
      <c r="R24" s="28" t="str">
        <f t="shared" si="8"/>
        <v xml:space="preserve"> </v>
      </c>
      <c r="S24" s="28" t="str">
        <f t="shared" si="8"/>
        <v xml:space="preserve"> </v>
      </c>
      <c r="T24" s="28" t="str">
        <f t="shared" si="8"/>
        <v xml:space="preserve"> </v>
      </c>
      <c r="U24" s="28" t="str">
        <f t="shared" si="8"/>
        <v xml:space="preserve"> </v>
      </c>
      <c r="V24" s="28" t="str">
        <f t="shared" si="8"/>
        <v xml:space="preserve"> </v>
      </c>
      <c r="W24" s="28" t="str">
        <f t="shared" si="8"/>
        <v xml:space="preserve"> </v>
      </c>
      <c r="X24" s="28" t="str">
        <f t="shared" si="8"/>
        <v xml:space="preserve"> </v>
      </c>
      <c r="Y24" s="28" t="str">
        <f t="shared" si="8"/>
        <v xml:space="preserve"> </v>
      </c>
      <c r="Z24" s="28" t="str">
        <f t="shared" si="8"/>
        <v xml:space="preserve"> </v>
      </c>
      <c r="AA24" s="28" t="str">
        <f t="shared" si="8"/>
        <v xml:space="preserve"> </v>
      </c>
      <c r="AB24" s="28" t="str">
        <f t="shared" si="8"/>
        <v xml:space="preserve"> </v>
      </c>
      <c r="AC24" s="28" t="str">
        <f t="shared" si="8"/>
        <v xml:space="preserve"> </v>
      </c>
      <c r="AD24" s="28" t="str">
        <f t="shared" si="8"/>
        <v xml:space="preserve"> </v>
      </c>
      <c r="AE24" s="28" t="str">
        <f t="shared" si="8"/>
        <v xml:space="preserve"> </v>
      </c>
      <c r="AF24" s="28" t="str">
        <f t="shared" si="8"/>
        <v xml:space="preserve"> </v>
      </c>
      <c r="AG24" s="28" t="str">
        <f t="shared" si="8"/>
        <v xml:space="preserve"> </v>
      </c>
      <c r="AH24" s="28" t="str">
        <f t="shared" si="8"/>
        <v xml:space="preserve"> </v>
      </c>
      <c r="AI24" s="28" t="str">
        <f t="shared" si="8"/>
        <v xml:space="preserve"> </v>
      </c>
      <c r="AJ24" s="28" t="str">
        <f t="shared" si="8"/>
        <v xml:space="preserve"> </v>
      </c>
      <c r="AK24" s="28" t="str">
        <f t="shared" si="8"/>
        <v xml:space="preserve"> </v>
      </c>
      <c r="AL24" s="28" t="str">
        <f t="shared" si="8"/>
        <v xml:space="preserve"> </v>
      </c>
      <c r="AM24" s="28" t="str">
        <f t="shared" si="8"/>
        <v xml:space="preserve"> </v>
      </c>
      <c r="AN24" s="28" t="str">
        <f t="shared" si="8"/>
        <v xml:space="preserve"> </v>
      </c>
      <c r="AO24" s="51"/>
    </row>
    <row r="25" spans="1:41" x14ac:dyDescent="0.15">
      <c r="A25" s="146"/>
      <c r="B25" s="146"/>
      <c r="C25" s="57"/>
      <c r="D25" s="63"/>
      <c r="E25" s="75" t="s">
        <v>141</v>
      </c>
      <c r="F25" s="68" t="s">
        <v>14</v>
      </c>
      <c r="G25" s="72" t="s">
        <v>58</v>
      </c>
      <c r="H25" s="44">
        <v>2</v>
      </c>
      <c r="I25" s="156">
        <f>SUM(H25:H31)</f>
        <v>8</v>
      </c>
      <c r="J25" s="107"/>
      <c r="K25" s="145"/>
      <c r="L25" s="145"/>
      <c r="M25" s="148"/>
      <c r="N25" s="4"/>
      <c r="O25" s="7"/>
    </row>
    <row r="26" spans="1:41" x14ac:dyDescent="0.15">
      <c r="A26" s="146"/>
      <c r="B26" s="146"/>
      <c r="C26" s="57"/>
      <c r="D26" s="63"/>
      <c r="E26" s="75" t="s">
        <v>91</v>
      </c>
      <c r="F26" s="68" t="s">
        <v>14</v>
      </c>
      <c r="G26" s="72" t="s">
        <v>58</v>
      </c>
      <c r="H26" s="89">
        <v>2</v>
      </c>
      <c r="I26" s="156"/>
      <c r="J26" s="107"/>
      <c r="K26" s="145"/>
      <c r="L26" s="145"/>
      <c r="M26" s="148"/>
      <c r="N26" s="4"/>
      <c r="O26" s="7"/>
    </row>
    <row r="27" spans="1:41" x14ac:dyDescent="0.15">
      <c r="A27" s="146"/>
      <c r="B27" s="146"/>
      <c r="C27" s="57"/>
      <c r="D27" s="63"/>
      <c r="E27" s="373" t="s">
        <v>80</v>
      </c>
      <c r="F27" s="64" t="s">
        <v>13</v>
      </c>
      <c r="G27" s="72" t="s">
        <v>59</v>
      </c>
      <c r="H27" s="64">
        <v>2</v>
      </c>
      <c r="I27" s="156"/>
      <c r="J27" s="107"/>
      <c r="K27" s="145"/>
      <c r="L27" s="145"/>
      <c r="M27" s="148"/>
      <c r="N27" s="4"/>
      <c r="O27" s="7"/>
    </row>
    <row r="28" spans="1:41" x14ac:dyDescent="0.15">
      <c r="A28" s="146"/>
      <c r="B28" s="146"/>
      <c r="C28" s="57"/>
      <c r="D28" s="63"/>
      <c r="E28" s="75" t="s">
        <v>429</v>
      </c>
      <c r="F28" s="68" t="s">
        <v>24</v>
      </c>
      <c r="G28" s="76" t="s">
        <v>58</v>
      </c>
      <c r="H28" s="68">
        <v>0.5</v>
      </c>
      <c r="I28" s="156"/>
      <c r="J28" s="107"/>
      <c r="K28" s="145"/>
      <c r="L28" s="145"/>
      <c r="M28" s="148"/>
      <c r="N28" s="4"/>
      <c r="O28" s="7"/>
    </row>
    <row r="29" spans="1:41" x14ac:dyDescent="0.15">
      <c r="A29" s="146"/>
      <c r="B29" s="146"/>
      <c r="C29" s="57"/>
      <c r="D29" s="374" t="s">
        <v>420</v>
      </c>
      <c r="E29" s="75" t="s">
        <v>543</v>
      </c>
      <c r="F29" s="68" t="s">
        <v>22</v>
      </c>
      <c r="G29" s="76" t="s">
        <v>63</v>
      </c>
      <c r="H29" s="68">
        <v>1.5</v>
      </c>
      <c r="I29" s="156"/>
      <c r="J29" s="107"/>
      <c r="K29" s="145"/>
      <c r="L29" s="145"/>
      <c r="M29" s="148"/>
      <c r="N29" s="4"/>
      <c r="O29" s="7"/>
      <c r="P29" s="28" t="str">
        <f t="shared" ref="P29:AE30" si="9">IF($F29=P$1,$H29," ")</f>
        <v xml:space="preserve"> </v>
      </c>
      <c r="Q29" s="28" t="str">
        <f t="shared" si="9"/>
        <v xml:space="preserve"> </v>
      </c>
      <c r="R29" s="28" t="str">
        <f t="shared" si="9"/>
        <v xml:space="preserve"> </v>
      </c>
      <c r="S29" s="28" t="str">
        <f t="shared" si="9"/>
        <v xml:space="preserve"> </v>
      </c>
      <c r="T29" s="28" t="str">
        <f t="shared" si="9"/>
        <v xml:space="preserve"> </v>
      </c>
      <c r="U29" s="28" t="str">
        <f t="shared" si="9"/>
        <v xml:space="preserve"> </v>
      </c>
      <c r="V29" s="28" t="str">
        <f t="shared" si="9"/>
        <v xml:space="preserve"> </v>
      </c>
      <c r="W29" s="28" t="str">
        <f t="shared" si="9"/>
        <v xml:space="preserve"> </v>
      </c>
      <c r="X29" s="28" t="str">
        <f t="shared" si="9"/>
        <v xml:space="preserve"> </v>
      </c>
      <c r="Y29" s="28" t="str">
        <f t="shared" si="9"/>
        <v xml:space="preserve"> </v>
      </c>
      <c r="Z29" s="28" t="str">
        <f t="shared" si="9"/>
        <v xml:space="preserve"> </v>
      </c>
      <c r="AA29" s="28" t="str">
        <f t="shared" si="9"/>
        <v xml:space="preserve"> </v>
      </c>
      <c r="AB29" s="28" t="str">
        <f t="shared" si="9"/>
        <v xml:space="preserve"> </v>
      </c>
      <c r="AC29" s="28" t="str">
        <f t="shared" si="9"/>
        <v xml:space="preserve"> </v>
      </c>
      <c r="AD29" s="28" t="str">
        <f t="shared" si="9"/>
        <v xml:space="preserve"> </v>
      </c>
      <c r="AE29" s="28" t="str">
        <f t="shared" si="9"/>
        <v xml:space="preserve"> </v>
      </c>
      <c r="AF29" s="28" t="str">
        <f t="shared" ref="AF29:AN30" si="10">IF($F29=AF$1,$H29," ")</f>
        <v xml:space="preserve"> </v>
      </c>
      <c r="AG29" s="28" t="str">
        <f t="shared" si="10"/>
        <v xml:space="preserve"> </v>
      </c>
      <c r="AH29" s="28" t="str">
        <f t="shared" si="10"/>
        <v xml:space="preserve"> </v>
      </c>
      <c r="AI29" s="28" t="str">
        <f t="shared" si="10"/>
        <v xml:space="preserve"> </v>
      </c>
      <c r="AJ29" s="28" t="str">
        <f t="shared" si="10"/>
        <v xml:space="preserve"> </v>
      </c>
      <c r="AK29" s="28" t="str">
        <f t="shared" si="10"/>
        <v xml:space="preserve"> </v>
      </c>
      <c r="AL29" s="28" t="str">
        <f t="shared" si="10"/>
        <v xml:space="preserve"> </v>
      </c>
      <c r="AM29" s="28">
        <f t="shared" si="10"/>
        <v>1.5</v>
      </c>
      <c r="AN29" s="28" t="str">
        <f t="shared" si="10"/>
        <v xml:space="preserve"> </v>
      </c>
    </row>
    <row r="30" spans="1:41" x14ac:dyDescent="0.15">
      <c r="A30" s="146"/>
      <c r="B30" s="146"/>
      <c r="C30" s="57"/>
      <c r="D30" s="63"/>
      <c r="E30" s="75" t="s">
        <v>415</v>
      </c>
      <c r="F30" s="68" t="s">
        <v>21</v>
      </c>
      <c r="G30" s="76"/>
      <c r="H30" s="68"/>
      <c r="I30" s="272">
        <v>4</v>
      </c>
      <c r="J30" s="107"/>
      <c r="K30" s="145"/>
      <c r="L30" s="145"/>
      <c r="M30" s="148"/>
      <c r="N30" s="4"/>
      <c r="O30" s="7"/>
      <c r="P30" s="28" t="str">
        <f t="shared" si="9"/>
        <v xml:space="preserve"> </v>
      </c>
      <c r="Q30" s="28" t="str">
        <f t="shared" si="9"/>
        <v xml:space="preserve"> </v>
      </c>
      <c r="R30" s="28" t="str">
        <f t="shared" si="9"/>
        <v xml:space="preserve"> </v>
      </c>
      <c r="S30" s="28" t="str">
        <f t="shared" si="9"/>
        <v xml:space="preserve"> </v>
      </c>
      <c r="T30" s="28" t="str">
        <f t="shared" si="9"/>
        <v xml:space="preserve"> </v>
      </c>
      <c r="U30" s="28" t="str">
        <f t="shared" si="9"/>
        <v xml:space="preserve"> </v>
      </c>
      <c r="V30" s="28" t="str">
        <f t="shared" si="9"/>
        <v xml:space="preserve"> </v>
      </c>
      <c r="W30" s="28" t="str">
        <f t="shared" si="9"/>
        <v xml:space="preserve"> </v>
      </c>
      <c r="X30" s="28" t="str">
        <f t="shared" si="9"/>
        <v xml:space="preserve"> </v>
      </c>
      <c r="Y30" s="28" t="str">
        <f t="shared" si="9"/>
        <v xml:space="preserve"> </v>
      </c>
      <c r="Z30" s="28" t="str">
        <f t="shared" si="9"/>
        <v xml:space="preserve"> </v>
      </c>
      <c r="AA30" s="28" t="str">
        <f t="shared" si="9"/>
        <v xml:space="preserve"> </v>
      </c>
      <c r="AB30" s="28" t="str">
        <f t="shared" si="9"/>
        <v xml:space="preserve"> </v>
      </c>
      <c r="AC30" s="28" t="str">
        <f t="shared" si="9"/>
        <v xml:space="preserve"> </v>
      </c>
      <c r="AD30" s="28" t="str">
        <f t="shared" si="9"/>
        <v xml:space="preserve"> </v>
      </c>
      <c r="AE30" s="28" t="str">
        <f t="shared" si="9"/>
        <v xml:space="preserve"> </v>
      </c>
      <c r="AF30" s="28" t="str">
        <f t="shared" si="10"/>
        <v xml:space="preserve"> </v>
      </c>
      <c r="AG30" s="28" t="str">
        <f t="shared" si="10"/>
        <v xml:space="preserve"> </v>
      </c>
      <c r="AH30" s="28" t="str">
        <f t="shared" si="10"/>
        <v xml:space="preserve"> </v>
      </c>
      <c r="AI30" s="28" t="str">
        <f t="shared" si="10"/>
        <v xml:space="preserve"> </v>
      </c>
      <c r="AJ30" s="28" t="str">
        <f t="shared" si="10"/>
        <v xml:space="preserve"> </v>
      </c>
      <c r="AK30" s="28" t="str">
        <f t="shared" si="10"/>
        <v xml:space="preserve"> </v>
      </c>
      <c r="AL30" s="28" t="str">
        <f t="shared" si="10"/>
        <v xml:space="preserve"> </v>
      </c>
      <c r="AM30" s="28" t="str">
        <f t="shared" si="10"/>
        <v xml:space="preserve"> </v>
      </c>
      <c r="AN30" s="28">
        <f t="shared" si="10"/>
        <v>0</v>
      </c>
    </row>
    <row r="31" spans="1:41" x14ac:dyDescent="0.15">
      <c r="A31" s="146"/>
      <c r="B31" s="146"/>
      <c r="C31" s="57"/>
      <c r="D31" s="63"/>
      <c r="E31" s="75" t="s">
        <v>527</v>
      </c>
      <c r="F31" s="68"/>
      <c r="G31" s="76"/>
      <c r="H31" s="68"/>
      <c r="I31" s="333">
        <v>1.5</v>
      </c>
      <c r="J31" s="107"/>
      <c r="K31" s="145"/>
      <c r="L31" s="145"/>
      <c r="M31" s="148"/>
      <c r="N31" s="4"/>
      <c r="O31" s="7"/>
    </row>
    <row r="32" spans="1:41" x14ac:dyDescent="0.15">
      <c r="A32" s="132"/>
      <c r="B32" s="132"/>
      <c r="C32" s="166"/>
      <c r="D32" s="167"/>
      <c r="E32" s="168"/>
      <c r="F32" s="168"/>
      <c r="G32" s="169"/>
      <c r="H32" s="168"/>
      <c r="I32" s="170"/>
      <c r="J32" s="170"/>
      <c r="K32" s="159"/>
      <c r="L32" s="159"/>
      <c r="M32" s="160"/>
      <c r="N32" s="4" t="str">
        <f t="shared" ca="1" si="1"/>
        <v/>
      </c>
      <c r="O32" s="47">
        <f>SUM(P32:AN32)</f>
        <v>8</v>
      </c>
      <c r="P32" s="22">
        <f t="shared" ref="P32:AN32" si="11">SUM(P47:P56)</f>
        <v>0</v>
      </c>
      <c r="Q32" s="22">
        <f t="shared" si="11"/>
        <v>2</v>
      </c>
      <c r="R32" s="22">
        <f t="shared" si="11"/>
        <v>0</v>
      </c>
      <c r="S32" s="22">
        <f t="shared" si="11"/>
        <v>0</v>
      </c>
      <c r="T32" s="22">
        <f t="shared" si="11"/>
        <v>0</v>
      </c>
      <c r="U32" s="22">
        <f t="shared" si="11"/>
        <v>0</v>
      </c>
      <c r="V32" s="22">
        <f t="shared" si="11"/>
        <v>0</v>
      </c>
      <c r="W32" s="22">
        <f t="shared" si="11"/>
        <v>4</v>
      </c>
      <c r="X32" s="22">
        <f t="shared" si="11"/>
        <v>0</v>
      </c>
      <c r="Y32" s="22">
        <f t="shared" si="11"/>
        <v>0</v>
      </c>
      <c r="Z32" s="22">
        <f t="shared" si="11"/>
        <v>0</v>
      </c>
      <c r="AA32" s="22">
        <f t="shared" si="11"/>
        <v>0</v>
      </c>
      <c r="AB32" s="22">
        <f t="shared" si="11"/>
        <v>0</v>
      </c>
      <c r="AC32" s="22">
        <f t="shared" si="11"/>
        <v>0</v>
      </c>
      <c r="AD32" s="22">
        <f t="shared" si="11"/>
        <v>0</v>
      </c>
      <c r="AE32" s="22">
        <f t="shared" si="11"/>
        <v>0</v>
      </c>
      <c r="AF32" s="22">
        <f t="shared" si="11"/>
        <v>0</v>
      </c>
      <c r="AG32" s="22">
        <f t="shared" si="11"/>
        <v>0</v>
      </c>
      <c r="AH32" s="22">
        <f t="shared" si="11"/>
        <v>0</v>
      </c>
      <c r="AI32" s="22">
        <f t="shared" si="11"/>
        <v>0</v>
      </c>
      <c r="AJ32" s="22">
        <f t="shared" si="11"/>
        <v>0</v>
      </c>
      <c r="AK32" s="22">
        <f t="shared" si="11"/>
        <v>0</v>
      </c>
      <c r="AL32" s="22">
        <f t="shared" si="11"/>
        <v>0</v>
      </c>
      <c r="AM32" s="22">
        <f t="shared" si="11"/>
        <v>2</v>
      </c>
      <c r="AN32" s="22">
        <f t="shared" si="11"/>
        <v>0</v>
      </c>
    </row>
    <row r="33" spans="1:40" x14ac:dyDescent="0.15">
      <c r="A33" s="171" t="s">
        <v>158</v>
      </c>
      <c r="B33" s="171" t="s">
        <v>61</v>
      </c>
      <c r="C33" s="161" t="s">
        <v>159</v>
      </c>
      <c r="D33" s="142" t="s">
        <v>10</v>
      </c>
      <c r="E33" s="143"/>
      <c r="F33" s="109"/>
      <c r="G33" s="182"/>
      <c r="H33" s="109"/>
      <c r="I33" s="144">
        <f>SUM(I34:I44)</f>
        <v>25.83</v>
      </c>
      <c r="J33" s="107">
        <f>I33/2</f>
        <v>12.914999999999999</v>
      </c>
      <c r="K33" s="108">
        <v>44455</v>
      </c>
      <c r="L33" s="108">
        <v>44819</v>
      </c>
      <c r="M33" s="119">
        <v>1</v>
      </c>
      <c r="N33" s="4" t="str">
        <f t="shared" ca="1" si="1"/>
        <v/>
      </c>
      <c r="O33" s="47">
        <f>SUM(P33:AN33)</f>
        <v>0.33333333333333331</v>
      </c>
      <c r="P33" s="21">
        <f>P32/24</f>
        <v>0</v>
      </c>
      <c r="Q33" s="21">
        <f t="shared" ref="Q33:AJ33" si="12">Q32/24</f>
        <v>8.3333333333333329E-2</v>
      </c>
      <c r="R33" s="21">
        <f t="shared" si="12"/>
        <v>0</v>
      </c>
      <c r="S33" s="21">
        <f t="shared" si="12"/>
        <v>0</v>
      </c>
      <c r="T33" s="21">
        <f t="shared" si="12"/>
        <v>0</v>
      </c>
      <c r="U33" s="21">
        <f t="shared" si="12"/>
        <v>0</v>
      </c>
      <c r="V33" s="21">
        <f t="shared" si="12"/>
        <v>0</v>
      </c>
      <c r="W33" s="21">
        <f t="shared" si="12"/>
        <v>0.16666666666666666</v>
      </c>
      <c r="X33" s="21">
        <f t="shared" si="12"/>
        <v>0</v>
      </c>
      <c r="Y33" s="21">
        <f t="shared" si="12"/>
        <v>0</v>
      </c>
      <c r="Z33" s="21">
        <f t="shared" si="12"/>
        <v>0</v>
      </c>
      <c r="AA33" s="21">
        <f t="shared" si="12"/>
        <v>0</v>
      </c>
      <c r="AB33" s="21">
        <f t="shared" si="12"/>
        <v>0</v>
      </c>
      <c r="AC33" s="21">
        <f t="shared" si="12"/>
        <v>0</v>
      </c>
      <c r="AD33" s="21">
        <f t="shared" si="12"/>
        <v>0</v>
      </c>
      <c r="AE33" s="21">
        <f t="shared" si="12"/>
        <v>0</v>
      </c>
      <c r="AF33" s="21">
        <f t="shared" si="12"/>
        <v>0</v>
      </c>
      <c r="AG33" s="21">
        <f t="shared" si="12"/>
        <v>0</v>
      </c>
      <c r="AH33" s="21">
        <f t="shared" si="12"/>
        <v>0</v>
      </c>
      <c r="AI33" s="21">
        <f t="shared" si="12"/>
        <v>0</v>
      </c>
      <c r="AJ33" s="21">
        <f t="shared" si="12"/>
        <v>0</v>
      </c>
      <c r="AK33" s="21">
        <f>AK32/24</f>
        <v>0</v>
      </c>
      <c r="AL33" s="21">
        <f>AL32/24</f>
        <v>0</v>
      </c>
      <c r="AM33" s="21">
        <f t="shared" ref="AM33:AN33" si="13">AM32/24</f>
        <v>8.3333333333333329E-2</v>
      </c>
      <c r="AN33" s="21">
        <f t="shared" si="13"/>
        <v>0</v>
      </c>
    </row>
    <row r="34" spans="1:40" x14ac:dyDescent="0.15">
      <c r="A34" s="146"/>
      <c r="B34" s="173"/>
      <c r="C34" s="197"/>
      <c r="D34" s="142"/>
      <c r="E34" s="75" t="s">
        <v>680</v>
      </c>
      <c r="F34" s="59" t="s">
        <v>13</v>
      </c>
      <c r="G34" s="60" t="s">
        <v>55</v>
      </c>
      <c r="H34" s="68">
        <v>2</v>
      </c>
      <c r="I34" s="156">
        <f>SUM(H34:H38)</f>
        <v>12</v>
      </c>
      <c r="J34" s="107"/>
      <c r="K34" s="145"/>
      <c r="L34" s="145"/>
      <c r="M34" s="148"/>
      <c r="N34" s="4" t="str">
        <f t="shared" ca="1" si="1"/>
        <v/>
      </c>
      <c r="O34" s="7"/>
      <c r="P34" s="28" t="str">
        <f t="shared" ref="P34:AE37" si="14">IF($F34=P$1,$H34," ")</f>
        <v xml:space="preserve"> </v>
      </c>
      <c r="Q34" s="28">
        <f t="shared" si="14"/>
        <v>2</v>
      </c>
      <c r="R34" s="28" t="str">
        <f t="shared" si="14"/>
        <v xml:space="preserve"> </v>
      </c>
      <c r="S34" s="28" t="str">
        <f t="shared" si="14"/>
        <v xml:space="preserve"> </v>
      </c>
      <c r="T34" s="28" t="str">
        <f t="shared" si="14"/>
        <v xml:space="preserve"> </v>
      </c>
      <c r="U34" s="28" t="str">
        <f t="shared" si="14"/>
        <v xml:space="preserve"> </v>
      </c>
      <c r="V34" s="28" t="str">
        <f t="shared" si="14"/>
        <v xml:space="preserve"> </v>
      </c>
      <c r="W34" s="28" t="str">
        <f t="shared" si="14"/>
        <v xml:space="preserve"> </v>
      </c>
      <c r="X34" s="28" t="str">
        <f t="shared" si="14"/>
        <v xml:space="preserve"> </v>
      </c>
      <c r="Y34" s="28" t="str">
        <f t="shared" si="14"/>
        <v xml:space="preserve"> </v>
      </c>
      <c r="Z34" s="28" t="str">
        <f t="shared" si="14"/>
        <v xml:space="preserve"> </v>
      </c>
      <c r="AA34" s="28" t="str">
        <f t="shared" si="14"/>
        <v xml:space="preserve"> </v>
      </c>
      <c r="AB34" s="28" t="str">
        <f t="shared" si="14"/>
        <v xml:space="preserve"> </v>
      </c>
      <c r="AC34" s="28" t="str">
        <f t="shared" si="14"/>
        <v xml:space="preserve"> </v>
      </c>
      <c r="AD34" s="28" t="str">
        <f t="shared" si="14"/>
        <v xml:space="preserve"> </v>
      </c>
      <c r="AE34" s="28" t="str">
        <f t="shared" si="14"/>
        <v xml:space="preserve"> </v>
      </c>
      <c r="AF34" s="28" t="str">
        <f t="shared" ref="AE34:AN37" si="15">IF($F34=AF$1,$H34," ")</f>
        <v xml:space="preserve"> </v>
      </c>
      <c r="AG34" s="28" t="str">
        <f t="shared" si="15"/>
        <v xml:space="preserve"> </v>
      </c>
      <c r="AH34" s="28" t="str">
        <f t="shared" si="15"/>
        <v xml:space="preserve"> </v>
      </c>
      <c r="AI34" s="28" t="str">
        <f t="shared" si="15"/>
        <v xml:space="preserve"> </v>
      </c>
      <c r="AJ34" s="28" t="str">
        <f t="shared" si="15"/>
        <v xml:space="preserve"> </v>
      </c>
      <c r="AK34" s="28" t="str">
        <f t="shared" si="15"/>
        <v xml:space="preserve"> </v>
      </c>
      <c r="AL34" s="28" t="str">
        <f t="shared" si="15"/>
        <v xml:space="preserve"> </v>
      </c>
      <c r="AM34" s="28" t="str">
        <f t="shared" si="15"/>
        <v xml:space="preserve"> </v>
      </c>
      <c r="AN34" s="28" t="str">
        <f t="shared" si="15"/>
        <v xml:space="preserve"> </v>
      </c>
    </row>
    <row r="35" spans="1:40" x14ac:dyDescent="0.15">
      <c r="A35" s="146"/>
      <c r="B35" s="173"/>
      <c r="C35" s="197"/>
      <c r="D35" s="142"/>
      <c r="E35" s="75" t="s">
        <v>437</v>
      </c>
      <c r="F35" s="59" t="s">
        <v>679</v>
      </c>
      <c r="G35" s="60" t="s">
        <v>55</v>
      </c>
      <c r="H35" s="68">
        <v>2</v>
      </c>
      <c r="I35" s="156"/>
      <c r="J35" s="107"/>
      <c r="K35" s="145"/>
      <c r="L35" s="145"/>
      <c r="M35" s="148"/>
      <c r="N35" s="4"/>
      <c r="O35" s="7"/>
    </row>
    <row r="36" spans="1:40" x14ac:dyDescent="0.15">
      <c r="A36" s="146"/>
      <c r="B36" s="146"/>
      <c r="C36" s="71"/>
      <c r="D36" s="142"/>
      <c r="E36" s="105" t="s">
        <v>228</v>
      </c>
      <c r="F36" s="59" t="s">
        <v>18</v>
      </c>
      <c r="G36" s="60" t="s">
        <v>56</v>
      </c>
      <c r="H36" s="59">
        <v>2</v>
      </c>
      <c r="I36" s="156"/>
      <c r="J36" s="107"/>
      <c r="K36" s="145"/>
      <c r="L36" s="145"/>
      <c r="M36" s="148"/>
      <c r="N36" s="4"/>
      <c r="O36" s="7"/>
    </row>
    <row r="37" spans="1:40" x14ac:dyDescent="0.15">
      <c r="A37" s="146"/>
      <c r="B37" s="146"/>
      <c r="C37" s="57"/>
      <c r="D37" s="142"/>
      <c r="E37" s="105" t="s">
        <v>161</v>
      </c>
      <c r="F37" s="59" t="s">
        <v>18</v>
      </c>
      <c r="G37" s="60" t="s">
        <v>56</v>
      </c>
      <c r="H37" s="59">
        <v>2</v>
      </c>
      <c r="I37" s="156"/>
      <c r="J37" s="107"/>
      <c r="K37" s="145"/>
      <c r="L37" s="145"/>
      <c r="M37" s="148"/>
      <c r="N37" s="4" t="str">
        <f t="shared" ref="N37" ca="1" si="16">IF(YEAR(L37)=YEAR(TODAY()),IF(MONTH(L37)-MONTH(TODAY())&gt;0,IF(MONTH(L37)-MONTH(TODAY())&lt;=3,"Renovar Contrato?",""),""),"")</f>
        <v/>
      </c>
      <c r="O37" s="7"/>
      <c r="P37" s="28" t="str">
        <f>IF($F37=P$1,$H37," ")</f>
        <v xml:space="preserve"> </v>
      </c>
      <c r="Q37" s="28" t="str">
        <f>IF($F37=Q$1,$H37," ")</f>
        <v xml:space="preserve"> </v>
      </c>
      <c r="R37" s="28" t="str">
        <f t="shared" si="14"/>
        <v xml:space="preserve"> </v>
      </c>
      <c r="S37" s="28" t="str">
        <f t="shared" si="14"/>
        <v xml:space="preserve"> </v>
      </c>
      <c r="T37" s="28" t="str">
        <f>IF($F37=T$1,$H37," ")</f>
        <v xml:space="preserve"> </v>
      </c>
      <c r="U37" s="28" t="str">
        <f t="shared" si="14"/>
        <v xml:space="preserve"> </v>
      </c>
      <c r="V37" s="28" t="str">
        <f t="shared" si="14"/>
        <v xml:space="preserve"> </v>
      </c>
      <c r="W37" s="28">
        <f t="shared" si="14"/>
        <v>2</v>
      </c>
      <c r="X37" s="28" t="str">
        <f t="shared" si="14"/>
        <v xml:space="preserve"> </v>
      </c>
      <c r="Y37" s="28" t="str">
        <f t="shared" si="14"/>
        <v xml:space="preserve"> </v>
      </c>
      <c r="Z37" s="28" t="str">
        <f t="shared" si="14"/>
        <v xml:space="preserve"> </v>
      </c>
      <c r="AA37" s="28" t="str">
        <f t="shared" si="14"/>
        <v xml:space="preserve"> </v>
      </c>
      <c r="AB37" s="28" t="str">
        <f t="shared" si="14"/>
        <v xml:space="preserve"> </v>
      </c>
      <c r="AC37" s="28" t="str">
        <f t="shared" si="14"/>
        <v xml:space="preserve"> </v>
      </c>
      <c r="AD37" s="28" t="str">
        <f t="shared" si="14"/>
        <v xml:space="preserve"> </v>
      </c>
      <c r="AE37" s="28" t="str">
        <f t="shared" si="15"/>
        <v xml:space="preserve"> </v>
      </c>
      <c r="AF37" s="28" t="str">
        <f t="shared" si="15"/>
        <v xml:space="preserve"> </v>
      </c>
      <c r="AG37" s="28" t="str">
        <f t="shared" si="15"/>
        <v xml:space="preserve"> </v>
      </c>
      <c r="AH37" s="28" t="str">
        <f t="shared" si="15"/>
        <v xml:space="preserve"> </v>
      </c>
      <c r="AI37" s="28" t="str">
        <f t="shared" si="15"/>
        <v xml:space="preserve"> </v>
      </c>
      <c r="AJ37" s="28" t="str">
        <f t="shared" si="15"/>
        <v xml:space="preserve"> </v>
      </c>
      <c r="AK37" s="28" t="str">
        <f t="shared" si="15"/>
        <v xml:space="preserve"> </v>
      </c>
      <c r="AL37" s="28" t="str">
        <f t="shared" si="15"/>
        <v xml:space="preserve"> </v>
      </c>
      <c r="AM37" s="28" t="str">
        <f t="shared" si="15"/>
        <v xml:space="preserve"> </v>
      </c>
      <c r="AN37" s="28" t="str">
        <f t="shared" si="15"/>
        <v xml:space="preserve"> </v>
      </c>
    </row>
    <row r="38" spans="1:40" x14ac:dyDescent="0.15">
      <c r="A38" s="146"/>
      <c r="B38" s="146"/>
      <c r="C38" s="57"/>
      <c r="D38" s="142"/>
      <c r="E38" s="105" t="s">
        <v>266</v>
      </c>
      <c r="F38" s="59" t="s">
        <v>14</v>
      </c>
      <c r="G38" s="60" t="s">
        <v>55</v>
      </c>
      <c r="H38" s="59">
        <v>4</v>
      </c>
      <c r="I38" s="156"/>
      <c r="J38" s="107"/>
      <c r="K38" s="145"/>
      <c r="L38" s="145"/>
      <c r="M38" s="148"/>
      <c r="N38" s="4"/>
      <c r="O38" s="7"/>
    </row>
    <row r="39" spans="1:40" x14ac:dyDescent="0.15">
      <c r="A39" s="146"/>
      <c r="B39" s="146"/>
      <c r="C39" s="161"/>
      <c r="D39" s="142"/>
      <c r="E39" s="105" t="s">
        <v>183</v>
      </c>
      <c r="F39" s="59" t="s">
        <v>13</v>
      </c>
      <c r="G39" s="60" t="s">
        <v>58</v>
      </c>
      <c r="H39" s="59">
        <v>4</v>
      </c>
      <c r="I39" s="156">
        <f>SUM(H39:H44)</f>
        <v>9.5</v>
      </c>
      <c r="J39" s="107"/>
      <c r="K39" s="145"/>
      <c r="L39" s="145"/>
      <c r="M39" s="148"/>
      <c r="N39" s="4"/>
      <c r="O39" s="7"/>
    </row>
    <row r="40" spans="1:40" x14ac:dyDescent="0.15">
      <c r="A40" s="146"/>
      <c r="B40" s="146"/>
      <c r="C40" s="161"/>
      <c r="D40" s="142"/>
      <c r="E40" s="75" t="s">
        <v>205</v>
      </c>
      <c r="F40" s="68" t="s">
        <v>13</v>
      </c>
      <c r="G40" s="76" t="s">
        <v>58</v>
      </c>
      <c r="H40" s="68">
        <v>2</v>
      </c>
      <c r="I40" s="156"/>
      <c r="J40" s="107"/>
      <c r="K40" s="145"/>
      <c r="L40" s="145"/>
      <c r="M40" s="148"/>
      <c r="N40" s="4"/>
      <c r="O40" s="7"/>
    </row>
    <row r="41" spans="1:40" x14ac:dyDescent="0.15">
      <c r="A41" s="146"/>
      <c r="B41" s="146"/>
      <c r="C41" s="161"/>
      <c r="D41" s="150" t="s">
        <v>421</v>
      </c>
      <c r="E41" s="105" t="s">
        <v>522</v>
      </c>
      <c r="F41" s="59" t="s">
        <v>22</v>
      </c>
      <c r="G41" s="60" t="s">
        <v>63</v>
      </c>
      <c r="H41" s="59">
        <v>2</v>
      </c>
      <c r="I41" s="156"/>
      <c r="J41" s="107"/>
      <c r="K41" s="145"/>
      <c r="L41" s="145"/>
      <c r="M41" s="148"/>
      <c r="N41" s="4"/>
      <c r="O41" s="7"/>
    </row>
    <row r="42" spans="1:40" x14ac:dyDescent="0.15">
      <c r="A42" s="146"/>
      <c r="B42" s="146"/>
      <c r="C42" s="161"/>
      <c r="D42" s="150" t="s">
        <v>82</v>
      </c>
      <c r="E42" s="75" t="s">
        <v>83</v>
      </c>
      <c r="F42" s="68" t="s">
        <v>22</v>
      </c>
      <c r="G42" s="76" t="s">
        <v>60</v>
      </c>
      <c r="H42" s="172">
        <v>1.5</v>
      </c>
      <c r="I42" s="156"/>
      <c r="J42" s="107"/>
      <c r="K42" s="145"/>
      <c r="L42" s="145"/>
      <c r="M42" s="148"/>
      <c r="N42" s="4"/>
      <c r="O42" s="7"/>
    </row>
    <row r="43" spans="1:40" x14ac:dyDescent="0.15">
      <c r="A43" s="146"/>
      <c r="B43" s="146"/>
      <c r="C43" s="161"/>
      <c r="D43" s="79"/>
      <c r="E43" s="105" t="s">
        <v>524</v>
      </c>
      <c r="F43" s="68" t="s">
        <v>21</v>
      </c>
      <c r="G43" s="60"/>
      <c r="H43" s="59"/>
      <c r="I43" s="273">
        <v>2</v>
      </c>
      <c r="J43" s="107"/>
      <c r="K43" s="145"/>
      <c r="L43" s="145"/>
      <c r="M43" s="148"/>
      <c r="N43" s="4"/>
      <c r="O43" s="7"/>
    </row>
    <row r="44" spans="1:40" x14ac:dyDescent="0.15">
      <c r="A44" s="146"/>
      <c r="B44" s="146"/>
      <c r="C44" s="161"/>
      <c r="D44" s="142"/>
      <c r="E44" s="75" t="s">
        <v>527</v>
      </c>
      <c r="F44" s="59"/>
      <c r="G44" s="60"/>
      <c r="H44" s="59"/>
      <c r="I44" s="333">
        <v>2.33</v>
      </c>
      <c r="J44" s="107"/>
      <c r="K44" s="145"/>
      <c r="L44" s="145"/>
      <c r="M44" s="148"/>
      <c r="N44" s="4"/>
      <c r="O44" s="7"/>
    </row>
    <row r="45" spans="1:40" x14ac:dyDescent="0.15">
      <c r="A45" s="132"/>
      <c r="B45" s="132"/>
      <c r="C45" s="166"/>
      <c r="D45" s="167"/>
      <c r="E45" s="168"/>
      <c r="F45" s="168"/>
      <c r="G45" s="169"/>
      <c r="H45" s="168"/>
      <c r="I45" s="170"/>
      <c r="J45" s="170"/>
      <c r="K45" s="159"/>
      <c r="L45" s="159"/>
      <c r="M45" s="160"/>
      <c r="N45" s="4"/>
      <c r="O45" s="47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</row>
    <row r="46" spans="1:40" x14ac:dyDescent="0.15">
      <c r="A46" s="171" t="s">
        <v>92</v>
      </c>
      <c r="B46" s="171" t="s">
        <v>54</v>
      </c>
      <c r="C46" s="161" t="s">
        <v>93</v>
      </c>
      <c r="D46" s="142" t="s">
        <v>10</v>
      </c>
      <c r="E46" s="143"/>
      <c r="F46" s="61"/>
      <c r="G46" s="106"/>
      <c r="H46" s="109"/>
      <c r="I46" s="144">
        <f>SUM(I47:I57)</f>
        <v>23.37</v>
      </c>
      <c r="J46" s="107">
        <f>I46/2</f>
        <v>11.685</v>
      </c>
      <c r="K46" s="131"/>
      <c r="L46" s="131"/>
      <c r="M46" s="83">
        <v>1</v>
      </c>
      <c r="N46" s="4" t="str">
        <f t="shared" ref="N46" ca="1" si="17">IF(YEAR(L46)=YEAR(TODAY()),IF(MONTH(L46)-MONTH(TODAY())&gt;0,IF(MONTH(L46)-MONTH(TODAY())&lt;=3,"Renovar Contrato?",""),""),"")</f>
        <v/>
      </c>
      <c r="O46" s="47" t="e">
        <f>SUM(P46:AN46)</f>
        <v>#REF!</v>
      </c>
      <c r="P46" s="21" t="e">
        <f>#REF!/24</f>
        <v>#REF!</v>
      </c>
      <c r="Q46" s="21" t="e">
        <f>#REF!/24</f>
        <v>#REF!</v>
      </c>
      <c r="R46" s="21" t="e">
        <f>#REF!/24</f>
        <v>#REF!</v>
      </c>
      <c r="S46" s="21" t="e">
        <f>#REF!/24</f>
        <v>#REF!</v>
      </c>
      <c r="T46" s="21" t="e">
        <f>#REF!/24</f>
        <v>#REF!</v>
      </c>
      <c r="U46" s="21" t="e">
        <f>#REF!/24</f>
        <v>#REF!</v>
      </c>
      <c r="V46" s="21" t="e">
        <f>#REF!/24</f>
        <v>#REF!</v>
      </c>
      <c r="W46" s="21" t="e">
        <f>#REF!/24</f>
        <v>#REF!</v>
      </c>
      <c r="X46" s="21" t="e">
        <f>#REF!/24</f>
        <v>#REF!</v>
      </c>
      <c r="Y46" s="21" t="e">
        <f>#REF!/24</f>
        <v>#REF!</v>
      </c>
      <c r="Z46" s="21" t="e">
        <f>#REF!/24</f>
        <v>#REF!</v>
      </c>
      <c r="AA46" s="21" t="e">
        <f>#REF!/24</f>
        <v>#REF!</v>
      </c>
      <c r="AB46" s="21" t="e">
        <f>#REF!/24</f>
        <v>#REF!</v>
      </c>
      <c r="AC46" s="21" t="e">
        <f>#REF!/24</f>
        <v>#REF!</v>
      </c>
      <c r="AD46" s="21" t="e">
        <f>#REF!/24</f>
        <v>#REF!</v>
      </c>
      <c r="AE46" s="21" t="e">
        <f>#REF!/24</f>
        <v>#REF!</v>
      </c>
      <c r="AF46" s="21" t="e">
        <f>#REF!/24</f>
        <v>#REF!</v>
      </c>
      <c r="AG46" s="21" t="e">
        <f>#REF!/24</f>
        <v>#REF!</v>
      </c>
      <c r="AH46" s="21" t="e">
        <f>#REF!/24</f>
        <v>#REF!</v>
      </c>
      <c r="AI46" s="21" t="e">
        <f>#REF!/24</f>
        <v>#REF!</v>
      </c>
      <c r="AJ46" s="21" t="e">
        <f>#REF!/24</f>
        <v>#REF!</v>
      </c>
      <c r="AK46" s="21" t="e">
        <f>#REF!/24</f>
        <v>#REF!</v>
      </c>
      <c r="AL46" s="21" t="e">
        <f>#REF!/24</f>
        <v>#REF!</v>
      </c>
      <c r="AM46" s="21" t="e">
        <f>#REF!/24</f>
        <v>#REF!</v>
      </c>
      <c r="AN46" s="21" t="e">
        <f>#REF!/24</f>
        <v>#REF!</v>
      </c>
    </row>
    <row r="47" spans="1:40" x14ac:dyDescent="0.15">
      <c r="A47" s="146"/>
      <c r="B47" s="146"/>
      <c r="C47" s="79"/>
      <c r="D47" s="142"/>
      <c r="E47" s="105" t="s">
        <v>533</v>
      </c>
      <c r="F47" s="59" t="s">
        <v>13</v>
      </c>
      <c r="G47" s="110" t="s">
        <v>55</v>
      </c>
      <c r="H47" s="49">
        <v>2</v>
      </c>
      <c r="I47" s="156">
        <f>SUM(H47:H49)</f>
        <v>5</v>
      </c>
      <c r="J47" s="107"/>
      <c r="K47" s="145"/>
      <c r="L47" s="145"/>
      <c r="M47" s="148"/>
      <c r="N47" s="4"/>
      <c r="O47" s="7"/>
    </row>
    <row r="48" spans="1:40" x14ac:dyDescent="0.15">
      <c r="A48" s="146"/>
      <c r="B48" s="146"/>
      <c r="C48" s="79"/>
      <c r="D48" s="142"/>
      <c r="E48" s="105" t="s">
        <v>534</v>
      </c>
      <c r="F48" s="59" t="s">
        <v>13</v>
      </c>
      <c r="G48" s="110" t="s">
        <v>55</v>
      </c>
      <c r="H48" s="49">
        <v>2</v>
      </c>
      <c r="I48" s="156"/>
      <c r="J48" s="107"/>
      <c r="K48" s="145"/>
      <c r="L48" s="145"/>
      <c r="M48" s="148"/>
      <c r="N48" s="4"/>
      <c r="O48" s="7"/>
    </row>
    <row r="49" spans="1:40" x14ac:dyDescent="0.15">
      <c r="A49" s="146"/>
      <c r="B49" s="146"/>
      <c r="C49" s="79"/>
      <c r="D49" s="142"/>
      <c r="E49" s="75" t="s">
        <v>446</v>
      </c>
      <c r="F49" s="68" t="s">
        <v>24</v>
      </c>
      <c r="G49" s="76" t="s">
        <v>55</v>
      </c>
      <c r="H49" s="68">
        <v>1</v>
      </c>
      <c r="I49" s="156"/>
      <c r="J49" s="107"/>
      <c r="K49" s="145"/>
      <c r="L49" s="145"/>
      <c r="M49" s="148"/>
      <c r="N49" s="4"/>
      <c r="O49" s="7"/>
    </row>
    <row r="50" spans="1:40" x14ac:dyDescent="0.15">
      <c r="A50" s="146"/>
      <c r="B50" s="146"/>
      <c r="C50" s="79"/>
      <c r="D50" s="142"/>
      <c r="E50" s="105" t="s">
        <v>457</v>
      </c>
      <c r="F50" s="59" t="s">
        <v>13</v>
      </c>
      <c r="G50" s="60" t="s">
        <v>58</v>
      </c>
      <c r="H50" s="59">
        <v>2</v>
      </c>
      <c r="I50" s="156">
        <f>SUM(H50:H55)</f>
        <v>13</v>
      </c>
      <c r="J50" s="107"/>
      <c r="K50" s="145"/>
      <c r="L50" s="145"/>
      <c r="M50" s="148"/>
      <c r="N50" s="4" t="str">
        <f t="shared" ca="1" si="1"/>
        <v/>
      </c>
      <c r="O50" s="7"/>
      <c r="P50" s="28" t="str">
        <f t="shared" ref="P50:AN53" si="18">IF($F50=P$1,$H50," ")</f>
        <v xml:space="preserve"> </v>
      </c>
      <c r="Q50" s="28">
        <f t="shared" si="18"/>
        <v>2</v>
      </c>
      <c r="R50" s="28" t="str">
        <f t="shared" si="18"/>
        <v xml:space="preserve"> </v>
      </c>
      <c r="S50" s="28" t="str">
        <f t="shared" si="18"/>
        <v xml:space="preserve"> </v>
      </c>
      <c r="T50" s="28" t="str">
        <f t="shared" si="18"/>
        <v xml:space="preserve"> </v>
      </c>
      <c r="U50" s="28" t="str">
        <f t="shared" si="18"/>
        <v xml:space="preserve"> </v>
      </c>
      <c r="V50" s="28" t="str">
        <f t="shared" si="18"/>
        <v xml:space="preserve"> </v>
      </c>
      <c r="W50" s="28" t="str">
        <f t="shared" si="18"/>
        <v xml:space="preserve"> </v>
      </c>
      <c r="X50" s="28" t="str">
        <f t="shared" si="18"/>
        <v xml:space="preserve"> </v>
      </c>
      <c r="Y50" s="28" t="str">
        <f t="shared" si="18"/>
        <v xml:space="preserve"> </v>
      </c>
      <c r="Z50" s="28" t="str">
        <f t="shared" si="18"/>
        <v xml:space="preserve"> </v>
      </c>
      <c r="AA50" s="28" t="str">
        <f t="shared" si="18"/>
        <v xml:space="preserve"> </v>
      </c>
      <c r="AB50" s="28" t="str">
        <f t="shared" si="18"/>
        <v xml:space="preserve"> </v>
      </c>
      <c r="AC50" s="28" t="str">
        <f t="shared" si="18"/>
        <v xml:space="preserve"> </v>
      </c>
      <c r="AD50" s="28" t="str">
        <f t="shared" si="18"/>
        <v xml:space="preserve"> </v>
      </c>
      <c r="AE50" s="28" t="str">
        <f t="shared" si="18"/>
        <v xml:space="preserve"> </v>
      </c>
      <c r="AF50" s="28" t="str">
        <f t="shared" si="18"/>
        <v xml:space="preserve"> </v>
      </c>
      <c r="AG50" s="28" t="str">
        <f t="shared" si="18"/>
        <v xml:space="preserve"> </v>
      </c>
      <c r="AH50" s="28" t="str">
        <f t="shared" si="18"/>
        <v xml:space="preserve"> </v>
      </c>
      <c r="AI50" s="28" t="str">
        <f t="shared" si="18"/>
        <v xml:space="preserve"> </v>
      </c>
      <c r="AJ50" s="28" t="str">
        <f t="shared" si="18"/>
        <v xml:space="preserve"> </v>
      </c>
      <c r="AK50" s="28" t="str">
        <f t="shared" si="18"/>
        <v xml:space="preserve"> </v>
      </c>
      <c r="AL50" s="28" t="str">
        <f t="shared" si="18"/>
        <v xml:space="preserve"> </v>
      </c>
      <c r="AM50" s="28" t="str">
        <f t="shared" si="18"/>
        <v xml:space="preserve"> </v>
      </c>
      <c r="AN50" s="28" t="str">
        <f t="shared" si="18"/>
        <v xml:space="preserve"> </v>
      </c>
    </row>
    <row r="51" spans="1:40" x14ac:dyDescent="0.15">
      <c r="A51" s="146"/>
      <c r="B51" s="146"/>
      <c r="C51" s="79"/>
      <c r="D51" s="142"/>
      <c r="E51" s="105" t="s">
        <v>458</v>
      </c>
      <c r="F51" s="59" t="s">
        <v>13</v>
      </c>
      <c r="G51" s="60" t="s">
        <v>58</v>
      </c>
      <c r="H51" s="59">
        <v>2</v>
      </c>
      <c r="I51" s="156"/>
      <c r="J51" s="107"/>
      <c r="K51" s="145"/>
      <c r="L51" s="145"/>
      <c r="M51" s="148"/>
      <c r="N51" s="4"/>
      <c r="O51" s="7"/>
    </row>
    <row r="52" spans="1:40" x14ac:dyDescent="0.15">
      <c r="A52" s="146"/>
      <c r="B52" s="146"/>
      <c r="C52" s="79"/>
      <c r="D52" s="142"/>
      <c r="E52" s="105" t="s">
        <v>229</v>
      </c>
      <c r="F52" s="59" t="s">
        <v>18</v>
      </c>
      <c r="G52" s="60" t="s">
        <v>58</v>
      </c>
      <c r="H52" s="59">
        <v>2</v>
      </c>
      <c r="I52" s="156"/>
      <c r="J52" s="107"/>
      <c r="K52" s="145"/>
      <c r="L52" s="145"/>
      <c r="M52" s="148"/>
      <c r="N52" s="4" t="str">
        <f t="shared" ca="1" si="1"/>
        <v/>
      </c>
      <c r="O52" s="7"/>
      <c r="P52" s="28" t="str">
        <f t="shared" si="18"/>
        <v xml:space="preserve"> </v>
      </c>
      <c r="Q52" s="28" t="str">
        <f t="shared" si="18"/>
        <v xml:space="preserve"> </v>
      </c>
      <c r="R52" s="28" t="str">
        <f t="shared" si="18"/>
        <v xml:space="preserve"> </v>
      </c>
      <c r="S52" s="28" t="str">
        <f t="shared" si="18"/>
        <v xml:space="preserve"> </v>
      </c>
      <c r="T52" s="28" t="str">
        <f t="shared" si="18"/>
        <v xml:space="preserve"> </v>
      </c>
      <c r="U52" s="28" t="str">
        <f t="shared" si="18"/>
        <v xml:space="preserve"> </v>
      </c>
      <c r="V52" s="28" t="str">
        <f t="shared" si="18"/>
        <v xml:space="preserve"> </v>
      </c>
      <c r="W52" s="28">
        <f t="shared" si="18"/>
        <v>2</v>
      </c>
      <c r="X52" s="28" t="str">
        <f t="shared" si="18"/>
        <v xml:space="preserve"> </v>
      </c>
      <c r="Y52" s="28" t="str">
        <f t="shared" si="18"/>
        <v xml:space="preserve"> </v>
      </c>
      <c r="Z52" s="28" t="str">
        <f t="shared" si="18"/>
        <v xml:space="preserve"> </v>
      </c>
      <c r="AA52" s="28" t="str">
        <f t="shared" si="18"/>
        <v xml:space="preserve"> </v>
      </c>
      <c r="AB52" s="28" t="str">
        <f t="shared" si="18"/>
        <v xml:space="preserve"> </v>
      </c>
      <c r="AC52" s="28" t="str">
        <f t="shared" si="18"/>
        <v xml:space="preserve"> </v>
      </c>
      <c r="AD52" s="28" t="str">
        <f t="shared" si="18"/>
        <v xml:space="preserve"> </v>
      </c>
      <c r="AE52" s="28" t="str">
        <f t="shared" si="18"/>
        <v xml:space="preserve"> </v>
      </c>
      <c r="AF52" s="28" t="str">
        <f t="shared" si="18"/>
        <v xml:space="preserve"> </v>
      </c>
      <c r="AG52" s="28" t="str">
        <f t="shared" si="18"/>
        <v xml:space="preserve"> </v>
      </c>
      <c r="AH52" s="28" t="str">
        <f t="shared" si="18"/>
        <v xml:space="preserve"> </v>
      </c>
      <c r="AI52" s="28" t="str">
        <f t="shared" si="18"/>
        <v xml:space="preserve"> </v>
      </c>
      <c r="AJ52" s="28" t="str">
        <f t="shared" si="18"/>
        <v xml:space="preserve"> </v>
      </c>
      <c r="AK52" s="28" t="str">
        <f t="shared" si="18"/>
        <v xml:space="preserve"> </v>
      </c>
      <c r="AL52" s="28" t="str">
        <f t="shared" si="18"/>
        <v xml:space="preserve"> </v>
      </c>
      <c r="AM52" s="28" t="str">
        <f t="shared" si="18"/>
        <v xml:space="preserve"> </v>
      </c>
      <c r="AN52" s="28" t="str">
        <f t="shared" si="18"/>
        <v xml:space="preserve"> </v>
      </c>
    </row>
    <row r="53" spans="1:40" x14ac:dyDescent="0.15">
      <c r="A53" s="146"/>
      <c r="B53" s="146"/>
      <c r="C53" s="79"/>
      <c r="D53" s="142"/>
      <c r="E53" s="105" t="s">
        <v>96</v>
      </c>
      <c r="F53" s="59" t="s">
        <v>18</v>
      </c>
      <c r="G53" s="60" t="s">
        <v>58</v>
      </c>
      <c r="H53" s="59">
        <v>2</v>
      </c>
      <c r="I53" s="156"/>
      <c r="J53" s="107"/>
      <c r="K53" s="145"/>
      <c r="L53" s="145"/>
      <c r="M53" s="148"/>
      <c r="N53" s="4" t="str">
        <f t="shared" ca="1" si="1"/>
        <v/>
      </c>
      <c r="O53" s="7"/>
      <c r="P53" s="28" t="str">
        <f t="shared" si="18"/>
        <v xml:space="preserve"> </v>
      </c>
      <c r="Q53" s="28" t="str">
        <f t="shared" si="18"/>
        <v xml:space="preserve"> </v>
      </c>
      <c r="R53" s="28" t="str">
        <f t="shared" si="18"/>
        <v xml:space="preserve"> </v>
      </c>
      <c r="S53" s="28" t="str">
        <f t="shared" si="18"/>
        <v xml:space="preserve"> </v>
      </c>
      <c r="T53" s="28" t="str">
        <f t="shared" si="18"/>
        <v xml:space="preserve"> </v>
      </c>
      <c r="U53" s="28" t="str">
        <f t="shared" si="18"/>
        <v xml:space="preserve"> </v>
      </c>
      <c r="V53" s="28" t="str">
        <f t="shared" si="18"/>
        <v xml:space="preserve"> </v>
      </c>
      <c r="W53" s="28">
        <f t="shared" si="18"/>
        <v>2</v>
      </c>
      <c r="X53" s="28" t="str">
        <f t="shared" si="18"/>
        <v xml:space="preserve"> </v>
      </c>
      <c r="Y53" s="28" t="str">
        <f t="shared" si="18"/>
        <v xml:space="preserve"> </v>
      </c>
      <c r="Z53" s="28" t="str">
        <f t="shared" si="18"/>
        <v xml:space="preserve"> </v>
      </c>
      <c r="AA53" s="28" t="str">
        <f t="shared" si="18"/>
        <v xml:space="preserve"> </v>
      </c>
      <c r="AB53" s="28" t="str">
        <f t="shared" si="18"/>
        <v xml:space="preserve"> </v>
      </c>
      <c r="AC53" s="28" t="str">
        <f t="shared" si="18"/>
        <v xml:space="preserve"> </v>
      </c>
      <c r="AD53" s="28" t="str">
        <f t="shared" si="18"/>
        <v xml:space="preserve"> </v>
      </c>
      <c r="AE53" s="28" t="str">
        <f t="shared" si="18"/>
        <v xml:space="preserve"> </v>
      </c>
      <c r="AF53" s="28" t="str">
        <f t="shared" si="18"/>
        <v xml:space="preserve"> </v>
      </c>
      <c r="AG53" s="28" t="str">
        <f t="shared" si="18"/>
        <v xml:space="preserve"> </v>
      </c>
      <c r="AH53" s="28" t="str">
        <f t="shared" si="18"/>
        <v xml:space="preserve"> </v>
      </c>
      <c r="AI53" s="28" t="str">
        <f t="shared" si="18"/>
        <v xml:space="preserve"> </v>
      </c>
      <c r="AJ53" s="28" t="str">
        <f t="shared" si="18"/>
        <v xml:space="preserve"> </v>
      </c>
      <c r="AK53" s="28" t="str">
        <f t="shared" si="18"/>
        <v xml:space="preserve"> </v>
      </c>
      <c r="AL53" s="28" t="str">
        <f t="shared" si="18"/>
        <v xml:space="preserve"> </v>
      </c>
      <c r="AM53" s="28" t="str">
        <f t="shared" si="18"/>
        <v xml:space="preserve"> </v>
      </c>
      <c r="AN53" s="28" t="str">
        <f t="shared" si="18"/>
        <v xml:space="preserve"> </v>
      </c>
    </row>
    <row r="54" spans="1:40" x14ac:dyDescent="0.15">
      <c r="A54" s="146"/>
      <c r="B54" s="146"/>
      <c r="C54" s="79"/>
      <c r="D54" s="150" t="s">
        <v>421</v>
      </c>
      <c r="E54" s="105" t="s">
        <v>522</v>
      </c>
      <c r="F54" s="59" t="s">
        <v>22</v>
      </c>
      <c r="G54" s="60" t="s">
        <v>63</v>
      </c>
      <c r="H54" s="59">
        <v>3</v>
      </c>
      <c r="I54" s="156"/>
      <c r="J54" s="107"/>
      <c r="K54" s="145"/>
      <c r="L54" s="145"/>
      <c r="M54" s="148"/>
      <c r="N54" s="4"/>
      <c r="O54" s="7"/>
    </row>
    <row r="55" spans="1:40" x14ac:dyDescent="0.15">
      <c r="A55" s="146"/>
      <c r="B55" s="146"/>
      <c r="C55" s="79"/>
      <c r="D55" s="79" t="s">
        <v>82</v>
      </c>
      <c r="E55" s="75" t="s">
        <v>83</v>
      </c>
      <c r="F55" s="68" t="s">
        <v>22</v>
      </c>
      <c r="G55" s="76" t="s">
        <v>60</v>
      </c>
      <c r="H55" s="172">
        <v>2</v>
      </c>
      <c r="I55" s="152"/>
      <c r="J55" s="107"/>
      <c r="K55" s="145"/>
      <c r="L55" s="145"/>
      <c r="M55" s="148"/>
      <c r="N55" s="4" t="str">
        <f t="shared" ca="1" si="1"/>
        <v/>
      </c>
      <c r="O55" s="7"/>
      <c r="P55" s="28" t="str">
        <f t="shared" ref="P55:AN56" si="19">IF($F55=P$1,$H55," ")</f>
        <v xml:space="preserve"> </v>
      </c>
      <c r="Q55" s="28" t="str">
        <f t="shared" si="19"/>
        <v xml:space="preserve"> </v>
      </c>
      <c r="R55" s="28" t="str">
        <f t="shared" si="19"/>
        <v xml:space="preserve"> </v>
      </c>
      <c r="S55" s="28" t="str">
        <f t="shared" si="19"/>
        <v xml:space="preserve"> </v>
      </c>
      <c r="T55" s="28" t="str">
        <f t="shared" si="19"/>
        <v xml:space="preserve"> </v>
      </c>
      <c r="U55" s="28" t="str">
        <f t="shared" si="19"/>
        <v xml:space="preserve"> </v>
      </c>
      <c r="V55" s="28" t="str">
        <f t="shared" si="19"/>
        <v xml:space="preserve"> </v>
      </c>
      <c r="W55" s="28" t="str">
        <f t="shared" si="19"/>
        <v xml:space="preserve"> </v>
      </c>
      <c r="X55" s="28" t="str">
        <f t="shared" si="19"/>
        <v xml:space="preserve"> </v>
      </c>
      <c r="Y55" s="28" t="str">
        <f t="shared" si="19"/>
        <v xml:space="preserve"> </v>
      </c>
      <c r="Z55" s="28" t="str">
        <f t="shared" si="19"/>
        <v xml:space="preserve"> </v>
      </c>
      <c r="AA55" s="28" t="str">
        <f t="shared" si="19"/>
        <v xml:space="preserve"> </v>
      </c>
      <c r="AB55" s="28" t="str">
        <f t="shared" si="19"/>
        <v xml:space="preserve"> </v>
      </c>
      <c r="AC55" s="28" t="str">
        <f t="shared" si="19"/>
        <v xml:space="preserve"> </v>
      </c>
      <c r="AD55" s="28" t="str">
        <f t="shared" si="19"/>
        <v xml:space="preserve"> </v>
      </c>
      <c r="AE55" s="28" t="str">
        <f t="shared" si="19"/>
        <v xml:space="preserve"> </v>
      </c>
      <c r="AF55" s="28" t="str">
        <f t="shared" si="19"/>
        <v xml:space="preserve"> </v>
      </c>
      <c r="AG55" s="28" t="str">
        <f t="shared" si="19"/>
        <v xml:space="preserve"> </v>
      </c>
      <c r="AH55" s="28" t="str">
        <f t="shared" si="19"/>
        <v xml:space="preserve"> </v>
      </c>
      <c r="AI55" s="28" t="str">
        <f t="shared" si="19"/>
        <v xml:space="preserve"> </v>
      </c>
      <c r="AJ55" s="28" t="str">
        <f t="shared" si="19"/>
        <v xml:space="preserve"> </v>
      </c>
      <c r="AK55" s="28" t="str">
        <f t="shared" si="19"/>
        <v xml:space="preserve"> </v>
      </c>
      <c r="AL55" s="28" t="str">
        <f t="shared" si="19"/>
        <v xml:space="preserve"> </v>
      </c>
      <c r="AM55" s="28">
        <f t="shared" si="19"/>
        <v>2</v>
      </c>
      <c r="AN55" s="28" t="str">
        <f t="shared" si="19"/>
        <v xml:space="preserve"> </v>
      </c>
    </row>
    <row r="56" spans="1:40" x14ac:dyDescent="0.15">
      <c r="A56" s="146"/>
      <c r="B56" s="146"/>
      <c r="C56" s="79"/>
      <c r="D56" s="79"/>
      <c r="E56" s="105" t="s">
        <v>416</v>
      </c>
      <c r="F56" s="68" t="s">
        <v>21</v>
      </c>
      <c r="G56" s="76"/>
      <c r="H56" s="172"/>
      <c r="I56" s="273">
        <v>4</v>
      </c>
      <c r="J56" s="107"/>
      <c r="K56" s="145"/>
      <c r="L56" s="145"/>
      <c r="M56" s="148"/>
      <c r="N56" s="4"/>
      <c r="O56" s="7"/>
      <c r="P56" s="28" t="str">
        <f t="shared" si="19"/>
        <v xml:space="preserve"> </v>
      </c>
      <c r="Q56" s="28" t="str">
        <f t="shared" si="19"/>
        <v xml:space="preserve"> </v>
      </c>
      <c r="R56" s="28" t="str">
        <f t="shared" si="19"/>
        <v xml:space="preserve"> </v>
      </c>
      <c r="S56" s="28" t="str">
        <f t="shared" si="19"/>
        <v xml:space="preserve"> </v>
      </c>
      <c r="T56" s="28" t="str">
        <f t="shared" si="19"/>
        <v xml:space="preserve"> </v>
      </c>
      <c r="U56" s="28" t="str">
        <f t="shared" si="19"/>
        <v xml:space="preserve"> </v>
      </c>
      <c r="V56" s="28" t="str">
        <f t="shared" si="19"/>
        <v xml:space="preserve"> </v>
      </c>
      <c r="W56" s="28" t="str">
        <f t="shared" si="19"/>
        <v xml:space="preserve"> </v>
      </c>
      <c r="X56" s="28" t="str">
        <f t="shared" si="19"/>
        <v xml:space="preserve"> </v>
      </c>
      <c r="Y56" s="28" t="str">
        <f t="shared" si="19"/>
        <v xml:space="preserve"> </v>
      </c>
      <c r="Z56" s="28" t="str">
        <f t="shared" si="19"/>
        <v xml:space="preserve"> </v>
      </c>
      <c r="AA56" s="28" t="str">
        <f t="shared" si="19"/>
        <v xml:space="preserve"> </v>
      </c>
      <c r="AB56" s="28" t="str">
        <f t="shared" si="19"/>
        <v xml:space="preserve"> </v>
      </c>
      <c r="AC56" s="28" t="str">
        <f t="shared" si="19"/>
        <v xml:space="preserve"> </v>
      </c>
      <c r="AD56" s="28" t="str">
        <f t="shared" si="19"/>
        <v xml:space="preserve"> </v>
      </c>
      <c r="AE56" s="28" t="str">
        <f t="shared" si="19"/>
        <v xml:space="preserve"> </v>
      </c>
      <c r="AF56" s="28" t="str">
        <f t="shared" si="19"/>
        <v xml:space="preserve"> </v>
      </c>
      <c r="AG56" s="28" t="str">
        <f t="shared" si="19"/>
        <v xml:space="preserve"> </v>
      </c>
      <c r="AH56" s="28" t="str">
        <f t="shared" si="19"/>
        <v xml:space="preserve"> </v>
      </c>
      <c r="AI56" s="28" t="str">
        <f t="shared" si="19"/>
        <v xml:space="preserve"> </v>
      </c>
      <c r="AJ56" s="28" t="str">
        <f t="shared" si="19"/>
        <v xml:space="preserve"> </v>
      </c>
      <c r="AK56" s="28" t="str">
        <f t="shared" si="19"/>
        <v xml:space="preserve"> </v>
      </c>
      <c r="AL56" s="28" t="str">
        <f t="shared" si="19"/>
        <v xml:space="preserve"> </v>
      </c>
      <c r="AM56" s="28" t="str">
        <f t="shared" si="19"/>
        <v xml:space="preserve"> </v>
      </c>
      <c r="AN56" s="28">
        <f t="shared" si="19"/>
        <v>0</v>
      </c>
    </row>
    <row r="57" spans="1:40" x14ac:dyDescent="0.15">
      <c r="A57" s="146"/>
      <c r="B57" s="146"/>
      <c r="C57" s="79"/>
      <c r="D57" s="142"/>
      <c r="E57" s="75" t="s">
        <v>527</v>
      </c>
      <c r="F57" s="59"/>
      <c r="G57" s="60"/>
      <c r="H57" s="59"/>
      <c r="I57" s="180">
        <v>1.37</v>
      </c>
      <c r="J57" s="107"/>
      <c r="K57" s="145"/>
      <c r="L57" s="145"/>
      <c r="M57" s="148"/>
      <c r="N57" s="4"/>
      <c r="O57" s="7"/>
    </row>
    <row r="58" spans="1:40" x14ac:dyDescent="0.15">
      <c r="A58" s="132"/>
      <c r="B58" s="132"/>
      <c r="C58" s="133"/>
      <c r="D58" s="134"/>
      <c r="E58" s="135"/>
      <c r="F58" s="136"/>
      <c r="G58" s="137"/>
      <c r="H58" s="136"/>
      <c r="I58" s="158" t="s">
        <v>57</v>
      </c>
      <c r="J58" s="138"/>
      <c r="K58" s="159"/>
      <c r="L58" s="159"/>
      <c r="M58" s="160"/>
      <c r="N58" s="4" t="str">
        <f t="shared" ca="1" si="1"/>
        <v/>
      </c>
      <c r="O58" s="47">
        <f>SUM(P58:AN58)</f>
        <v>0.5</v>
      </c>
      <c r="P58" s="22">
        <f t="shared" ref="P58:AN58" si="20">SUM(P60:P60)</f>
        <v>0</v>
      </c>
      <c r="Q58" s="22">
        <f t="shared" si="20"/>
        <v>0</v>
      </c>
      <c r="R58" s="22">
        <f t="shared" si="20"/>
        <v>0</v>
      </c>
      <c r="S58" s="22">
        <f t="shared" si="20"/>
        <v>0</v>
      </c>
      <c r="T58" s="22">
        <f t="shared" si="20"/>
        <v>0</v>
      </c>
      <c r="U58" s="22">
        <f t="shared" si="20"/>
        <v>0</v>
      </c>
      <c r="V58" s="22">
        <f t="shared" si="20"/>
        <v>0</v>
      </c>
      <c r="W58" s="22">
        <f t="shared" si="20"/>
        <v>0.5</v>
      </c>
      <c r="X58" s="22">
        <f t="shared" si="20"/>
        <v>0</v>
      </c>
      <c r="Y58" s="22">
        <f t="shared" si="20"/>
        <v>0</v>
      </c>
      <c r="Z58" s="22">
        <f t="shared" si="20"/>
        <v>0</v>
      </c>
      <c r="AA58" s="22">
        <f t="shared" si="20"/>
        <v>0</v>
      </c>
      <c r="AB58" s="22">
        <f t="shared" si="20"/>
        <v>0</v>
      </c>
      <c r="AC58" s="22">
        <f t="shared" si="20"/>
        <v>0</v>
      </c>
      <c r="AD58" s="22">
        <f t="shared" si="20"/>
        <v>0</v>
      </c>
      <c r="AE58" s="22">
        <f t="shared" si="20"/>
        <v>0</v>
      </c>
      <c r="AF58" s="22">
        <f t="shared" si="20"/>
        <v>0</v>
      </c>
      <c r="AG58" s="22">
        <f t="shared" si="20"/>
        <v>0</v>
      </c>
      <c r="AH58" s="22">
        <f t="shared" si="20"/>
        <v>0</v>
      </c>
      <c r="AI58" s="22">
        <f t="shared" si="20"/>
        <v>0</v>
      </c>
      <c r="AJ58" s="22">
        <f t="shared" si="20"/>
        <v>0</v>
      </c>
      <c r="AK58" s="22">
        <f t="shared" si="20"/>
        <v>0</v>
      </c>
      <c r="AL58" s="22">
        <f t="shared" si="20"/>
        <v>0</v>
      </c>
      <c r="AM58" s="22">
        <f t="shared" si="20"/>
        <v>0</v>
      </c>
      <c r="AN58" s="22">
        <f t="shared" si="20"/>
        <v>0</v>
      </c>
    </row>
    <row r="59" spans="1:40" x14ac:dyDescent="0.15">
      <c r="A59" s="140" t="s">
        <v>97</v>
      </c>
      <c r="B59" s="140" t="s">
        <v>54</v>
      </c>
      <c r="C59" s="161" t="s">
        <v>98</v>
      </c>
      <c r="D59" s="142" t="s">
        <v>10</v>
      </c>
      <c r="E59" s="143"/>
      <c r="F59" s="61"/>
      <c r="G59" s="106"/>
      <c r="H59" s="109"/>
      <c r="I59" s="144">
        <f>SUM(I60:I61)</f>
        <v>4.5</v>
      </c>
      <c r="J59" s="107">
        <f>I59/2</f>
        <v>2.25</v>
      </c>
      <c r="K59" s="145"/>
      <c r="L59" s="145"/>
      <c r="M59" s="83">
        <v>1</v>
      </c>
      <c r="N59" s="4" t="str">
        <f t="shared" ca="1" si="1"/>
        <v/>
      </c>
      <c r="O59" s="47">
        <f>SUM(P59:AN59)</f>
        <v>2.0833333333333332E-2</v>
      </c>
      <c r="P59" s="21">
        <f>P58/24</f>
        <v>0</v>
      </c>
      <c r="Q59" s="21">
        <f t="shared" ref="Q59:AJ59" si="21">Q58/24</f>
        <v>0</v>
      </c>
      <c r="R59" s="21">
        <f t="shared" si="21"/>
        <v>0</v>
      </c>
      <c r="S59" s="21">
        <f t="shared" si="21"/>
        <v>0</v>
      </c>
      <c r="T59" s="21">
        <f t="shared" si="21"/>
        <v>0</v>
      </c>
      <c r="U59" s="21">
        <f t="shared" si="21"/>
        <v>0</v>
      </c>
      <c r="V59" s="21">
        <f t="shared" si="21"/>
        <v>0</v>
      </c>
      <c r="W59" s="21">
        <f t="shared" si="21"/>
        <v>2.0833333333333332E-2</v>
      </c>
      <c r="X59" s="21">
        <f t="shared" si="21"/>
        <v>0</v>
      </c>
      <c r="Y59" s="21">
        <f t="shared" si="21"/>
        <v>0</v>
      </c>
      <c r="Z59" s="21">
        <f t="shared" si="21"/>
        <v>0</v>
      </c>
      <c r="AA59" s="21">
        <f t="shared" si="21"/>
        <v>0</v>
      </c>
      <c r="AB59" s="21">
        <f t="shared" si="21"/>
        <v>0</v>
      </c>
      <c r="AC59" s="21">
        <f t="shared" si="21"/>
        <v>0</v>
      </c>
      <c r="AD59" s="21">
        <f t="shared" si="21"/>
        <v>0</v>
      </c>
      <c r="AE59" s="21">
        <f t="shared" si="21"/>
        <v>0</v>
      </c>
      <c r="AF59" s="21">
        <f t="shared" si="21"/>
        <v>0</v>
      </c>
      <c r="AG59" s="21">
        <f t="shared" si="21"/>
        <v>0</v>
      </c>
      <c r="AH59" s="21">
        <f t="shared" si="21"/>
        <v>0</v>
      </c>
      <c r="AI59" s="21">
        <f t="shared" si="21"/>
        <v>0</v>
      </c>
      <c r="AJ59" s="21">
        <f t="shared" si="21"/>
        <v>0</v>
      </c>
      <c r="AK59" s="21">
        <f>AK58/24</f>
        <v>0</v>
      </c>
      <c r="AL59" s="21">
        <f>AL58/24</f>
        <v>0</v>
      </c>
      <c r="AM59" s="21">
        <f t="shared" ref="AM59:AN59" si="22">AM58/24</f>
        <v>0</v>
      </c>
      <c r="AN59" s="21">
        <f t="shared" si="22"/>
        <v>0</v>
      </c>
    </row>
    <row r="60" spans="1:40" x14ac:dyDescent="0.15">
      <c r="A60" s="173"/>
      <c r="B60" s="173"/>
      <c r="C60" s="79"/>
      <c r="D60" s="63"/>
      <c r="E60" s="73" t="s">
        <v>75</v>
      </c>
      <c r="F60" s="68" t="s">
        <v>18</v>
      </c>
      <c r="G60" s="60" t="s">
        <v>55</v>
      </c>
      <c r="H60" s="59">
        <v>0.5</v>
      </c>
      <c r="I60" s="156">
        <f>SUM(H60:H60)</f>
        <v>0.5</v>
      </c>
      <c r="J60" s="156"/>
      <c r="K60" s="162"/>
      <c r="L60" s="162"/>
      <c r="M60" s="4"/>
      <c r="N60" s="4" t="str">
        <f t="shared" ca="1" si="1"/>
        <v/>
      </c>
      <c r="O60" s="7"/>
      <c r="P60" s="28" t="str">
        <f t="shared" ref="P60:AN60" si="23">IF($F60=P$1,$H60," ")</f>
        <v xml:space="preserve"> </v>
      </c>
      <c r="Q60" s="28" t="str">
        <f t="shared" si="23"/>
        <v xml:space="preserve"> </v>
      </c>
      <c r="R60" s="28" t="str">
        <f t="shared" si="23"/>
        <v xml:space="preserve"> </v>
      </c>
      <c r="S60" s="28" t="str">
        <f t="shared" si="23"/>
        <v xml:space="preserve"> </v>
      </c>
      <c r="T60" s="28" t="str">
        <f t="shared" si="23"/>
        <v xml:space="preserve"> </v>
      </c>
      <c r="U60" s="28" t="str">
        <f t="shared" si="23"/>
        <v xml:space="preserve"> </v>
      </c>
      <c r="V60" s="28" t="str">
        <f t="shared" si="23"/>
        <v xml:space="preserve"> </v>
      </c>
      <c r="W60" s="28">
        <f t="shared" si="23"/>
        <v>0.5</v>
      </c>
      <c r="X60" s="28" t="str">
        <f t="shared" si="23"/>
        <v xml:space="preserve"> </v>
      </c>
      <c r="Y60" s="28" t="str">
        <f t="shared" si="23"/>
        <v xml:space="preserve"> </v>
      </c>
      <c r="Z60" s="28" t="str">
        <f t="shared" si="23"/>
        <v xml:space="preserve"> </v>
      </c>
      <c r="AA60" s="28" t="str">
        <f t="shared" si="23"/>
        <v xml:space="preserve"> </v>
      </c>
      <c r="AB60" s="28" t="str">
        <f t="shared" si="23"/>
        <v xml:space="preserve"> </v>
      </c>
      <c r="AC60" s="28" t="str">
        <f t="shared" si="23"/>
        <v xml:space="preserve"> </v>
      </c>
      <c r="AD60" s="28" t="str">
        <f t="shared" si="23"/>
        <v xml:space="preserve"> </v>
      </c>
      <c r="AE60" s="28" t="str">
        <f t="shared" si="23"/>
        <v xml:space="preserve"> </v>
      </c>
      <c r="AF60" s="28" t="str">
        <f t="shared" si="23"/>
        <v xml:space="preserve"> </v>
      </c>
      <c r="AG60" s="28" t="str">
        <f t="shared" si="23"/>
        <v xml:space="preserve"> </v>
      </c>
      <c r="AH60" s="28" t="str">
        <f t="shared" si="23"/>
        <v xml:space="preserve"> </v>
      </c>
      <c r="AI60" s="28" t="str">
        <f t="shared" si="23"/>
        <v xml:space="preserve"> </v>
      </c>
      <c r="AJ60" s="28" t="str">
        <f t="shared" si="23"/>
        <v xml:space="preserve"> </v>
      </c>
      <c r="AK60" s="28" t="str">
        <f t="shared" si="23"/>
        <v xml:space="preserve"> </v>
      </c>
      <c r="AL60" s="28" t="str">
        <f t="shared" si="23"/>
        <v xml:space="preserve"> </v>
      </c>
      <c r="AM60" s="28" t="str">
        <f t="shared" si="23"/>
        <v xml:space="preserve"> </v>
      </c>
      <c r="AN60" s="28" t="str">
        <f t="shared" si="23"/>
        <v xml:space="preserve"> </v>
      </c>
    </row>
    <row r="61" spans="1:40" x14ac:dyDescent="0.15">
      <c r="A61" s="146"/>
      <c r="B61" s="146"/>
      <c r="C61" s="90"/>
      <c r="D61" s="79"/>
      <c r="E61" s="105" t="s">
        <v>516</v>
      </c>
      <c r="F61" s="68"/>
      <c r="G61" s="60"/>
      <c r="H61" s="59"/>
      <c r="I61" s="273">
        <v>4</v>
      </c>
      <c r="J61" s="107"/>
      <c r="K61" s="145"/>
      <c r="L61" s="145"/>
      <c r="M61" s="148"/>
      <c r="N61" s="4"/>
      <c r="O61" s="7"/>
    </row>
    <row r="62" spans="1:40" x14ac:dyDescent="0.15">
      <c r="A62" s="132"/>
      <c r="B62" s="132"/>
      <c r="C62" s="133"/>
      <c r="D62" s="134"/>
      <c r="E62" s="135"/>
      <c r="F62" s="136"/>
      <c r="G62" s="137"/>
      <c r="H62" s="136"/>
      <c r="I62" s="158"/>
      <c r="J62" s="138"/>
      <c r="K62" s="159"/>
      <c r="L62" s="159"/>
      <c r="M62" s="160"/>
      <c r="N62" s="4" t="str">
        <f t="shared" ref="N62:N63" ca="1" si="24">IF(YEAR(L62)=YEAR(TODAY()),IF(MONTH(L62)-MONTH(TODAY())&gt;0,IF(MONTH(L62)-MONTH(TODAY())&lt;=3,"Renovar Contrato?",""),""),"")</f>
        <v/>
      </c>
      <c r="O62" s="47">
        <f>SUM(P62:AN62)</f>
        <v>3.5</v>
      </c>
      <c r="P62" s="22">
        <f t="shared" ref="P62:AN62" si="25">SUM(P64:P74)</f>
        <v>0</v>
      </c>
      <c r="Q62" s="22">
        <f t="shared" si="25"/>
        <v>1</v>
      </c>
      <c r="R62" s="22">
        <f t="shared" si="25"/>
        <v>0</v>
      </c>
      <c r="S62" s="22">
        <f t="shared" si="25"/>
        <v>0</v>
      </c>
      <c r="T62" s="22">
        <f t="shared" si="25"/>
        <v>0</v>
      </c>
      <c r="U62" s="22">
        <f t="shared" si="25"/>
        <v>0</v>
      </c>
      <c r="V62" s="22">
        <f t="shared" si="25"/>
        <v>0</v>
      </c>
      <c r="W62" s="22">
        <f t="shared" si="25"/>
        <v>2</v>
      </c>
      <c r="X62" s="22">
        <f t="shared" si="25"/>
        <v>0</v>
      </c>
      <c r="Y62" s="22">
        <f t="shared" si="25"/>
        <v>0</v>
      </c>
      <c r="Z62" s="22">
        <f t="shared" si="25"/>
        <v>0</v>
      </c>
      <c r="AA62" s="22">
        <f t="shared" si="25"/>
        <v>0</v>
      </c>
      <c r="AB62" s="22">
        <f t="shared" si="25"/>
        <v>0</v>
      </c>
      <c r="AC62" s="22">
        <f t="shared" si="25"/>
        <v>0</v>
      </c>
      <c r="AD62" s="22">
        <f t="shared" si="25"/>
        <v>0</v>
      </c>
      <c r="AE62" s="22">
        <f t="shared" si="25"/>
        <v>0</v>
      </c>
      <c r="AF62" s="22">
        <f t="shared" si="25"/>
        <v>0</v>
      </c>
      <c r="AG62" s="22">
        <f t="shared" si="25"/>
        <v>0</v>
      </c>
      <c r="AH62" s="22">
        <f t="shared" si="25"/>
        <v>0</v>
      </c>
      <c r="AI62" s="22">
        <f t="shared" si="25"/>
        <v>0</v>
      </c>
      <c r="AJ62" s="22">
        <f t="shared" si="25"/>
        <v>0</v>
      </c>
      <c r="AK62" s="22">
        <f t="shared" si="25"/>
        <v>0</v>
      </c>
      <c r="AL62" s="22">
        <f t="shared" si="25"/>
        <v>0</v>
      </c>
      <c r="AM62" s="22">
        <f t="shared" si="25"/>
        <v>0.5</v>
      </c>
      <c r="AN62" s="22">
        <f t="shared" si="25"/>
        <v>0</v>
      </c>
    </row>
    <row r="63" spans="1:40" x14ac:dyDescent="0.15">
      <c r="A63" s="278" t="s">
        <v>467</v>
      </c>
      <c r="B63" s="140" t="s">
        <v>54</v>
      </c>
      <c r="C63" s="141" t="s">
        <v>237</v>
      </c>
      <c r="D63" s="142" t="s">
        <v>10</v>
      </c>
      <c r="E63" s="143"/>
      <c r="F63" s="61"/>
      <c r="G63" s="106"/>
      <c r="H63" s="109"/>
      <c r="I63" s="144">
        <f>SUM(I64:I76)</f>
        <v>24.71</v>
      </c>
      <c r="J63" s="107">
        <f>I63/2</f>
        <v>12.355</v>
      </c>
      <c r="K63" s="154"/>
      <c r="L63" s="154"/>
      <c r="M63" s="83">
        <v>1</v>
      </c>
      <c r="N63" s="4" t="str">
        <f t="shared" ca="1" si="24"/>
        <v/>
      </c>
      <c r="O63" s="47">
        <f>SUM(P63:AN63)</f>
        <v>0.14583333333333334</v>
      </c>
      <c r="P63" s="21">
        <f>P62/24</f>
        <v>0</v>
      </c>
      <c r="Q63" s="21">
        <f t="shared" ref="Q63:AJ63" si="26">Q62/24</f>
        <v>4.1666666666666664E-2</v>
      </c>
      <c r="R63" s="21">
        <f t="shared" si="26"/>
        <v>0</v>
      </c>
      <c r="S63" s="21">
        <f t="shared" si="26"/>
        <v>0</v>
      </c>
      <c r="T63" s="21">
        <f t="shared" si="26"/>
        <v>0</v>
      </c>
      <c r="U63" s="21">
        <f t="shared" si="26"/>
        <v>0</v>
      </c>
      <c r="V63" s="21">
        <f t="shared" si="26"/>
        <v>0</v>
      </c>
      <c r="W63" s="21">
        <f t="shared" si="26"/>
        <v>8.3333333333333329E-2</v>
      </c>
      <c r="X63" s="21">
        <f t="shared" si="26"/>
        <v>0</v>
      </c>
      <c r="Y63" s="21">
        <f t="shared" si="26"/>
        <v>0</v>
      </c>
      <c r="Z63" s="21">
        <f t="shared" si="26"/>
        <v>0</v>
      </c>
      <c r="AA63" s="21">
        <f t="shared" si="26"/>
        <v>0</v>
      </c>
      <c r="AB63" s="21">
        <f t="shared" si="26"/>
        <v>0</v>
      </c>
      <c r="AC63" s="21">
        <f t="shared" si="26"/>
        <v>0</v>
      </c>
      <c r="AD63" s="21">
        <f t="shared" si="26"/>
        <v>0</v>
      </c>
      <c r="AE63" s="21">
        <f t="shared" si="26"/>
        <v>0</v>
      </c>
      <c r="AF63" s="21">
        <f t="shared" si="26"/>
        <v>0</v>
      </c>
      <c r="AG63" s="21">
        <f t="shared" si="26"/>
        <v>0</v>
      </c>
      <c r="AH63" s="21">
        <f t="shared" si="26"/>
        <v>0</v>
      </c>
      <c r="AI63" s="21">
        <f t="shared" si="26"/>
        <v>0</v>
      </c>
      <c r="AJ63" s="21">
        <f t="shared" si="26"/>
        <v>0</v>
      </c>
      <c r="AK63" s="21">
        <f>AK62/24</f>
        <v>0</v>
      </c>
      <c r="AL63" s="21">
        <f>AL62/24</f>
        <v>0</v>
      </c>
      <c r="AM63" s="21">
        <f t="shared" ref="AM63:AN63" si="27">AM62/24</f>
        <v>2.0833333333333332E-2</v>
      </c>
      <c r="AN63" s="21">
        <f t="shared" si="27"/>
        <v>0</v>
      </c>
    </row>
    <row r="64" spans="1:40" x14ac:dyDescent="0.15">
      <c r="A64" s="146"/>
      <c r="B64" s="175"/>
      <c r="C64" s="71"/>
      <c r="D64" s="176"/>
      <c r="E64" s="51" t="s">
        <v>431</v>
      </c>
      <c r="F64" s="59" t="s">
        <v>24</v>
      </c>
      <c r="G64" s="60" t="s">
        <v>62</v>
      </c>
      <c r="H64" s="59">
        <v>2</v>
      </c>
      <c r="I64" s="156">
        <f>SUM(H64:H65)</f>
        <v>4</v>
      </c>
      <c r="J64" s="153"/>
      <c r="K64" s="154"/>
      <c r="L64" s="154"/>
      <c r="M64" s="155"/>
      <c r="N64" s="4"/>
      <c r="O64" s="7"/>
    </row>
    <row r="65" spans="1:40" x14ac:dyDescent="0.15">
      <c r="A65" s="146"/>
      <c r="B65" s="175"/>
      <c r="C65" s="71"/>
      <c r="D65" s="176"/>
      <c r="E65" s="51" t="s">
        <v>432</v>
      </c>
      <c r="F65" s="59" t="s">
        <v>24</v>
      </c>
      <c r="G65" s="60" t="s">
        <v>62</v>
      </c>
      <c r="H65" s="59">
        <v>2</v>
      </c>
      <c r="I65" s="156"/>
      <c r="J65" s="153"/>
      <c r="K65" s="154"/>
      <c r="L65" s="154"/>
      <c r="M65" s="155"/>
      <c r="N65" s="4"/>
      <c r="O65" s="7"/>
    </row>
    <row r="66" spans="1:40" x14ac:dyDescent="0.15">
      <c r="A66" s="175"/>
      <c r="B66" s="175"/>
      <c r="C66" s="79"/>
      <c r="D66" s="151"/>
      <c r="E66" s="105" t="s">
        <v>104</v>
      </c>
      <c r="F66" s="59" t="s">
        <v>13</v>
      </c>
      <c r="G66" s="60" t="s">
        <v>63</v>
      </c>
      <c r="H66" s="59">
        <v>1</v>
      </c>
      <c r="I66" s="156">
        <f>SUM(H66:H74)</f>
        <v>12.5</v>
      </c>
      <c r="J66" s="153"/>
      <c r="K66" s="154"/>
      <c r="L66" s="154"/>
      <c r="M66" s="155"/>
      <c r="N66" s="4" t="str">
        <f t="shared" ref="N66:N67" ca="1" si="28">IF(YEAR(L66)=YEAR(TODAY()),IF(MONTH(L66)-MONTH(TODAY())&gt;0,IF(MONTH(L66)-MONTH(TODAY())&lt;=3,"Renovar Contrato?",""),""),"")</f>
        <v/>
      </c>
      <c r="O66" s="7"/>
      <c r="P66" s="28" t="str">
        <f t="shared" ref="P66:AN71" si="29">IF($F66=P$1,$H66," ")</f>
        <v xml:space="preserve"> </v>
      </c>
      <c r="Q66" s="28">
        <f t="shared" si="29"/>
        <v>1</v>
      </c>
      <c r="R66" s="28" t="str">
        <f t="shared" si="29"/>
        <v xml:space="preserve"> </v>
      </c>
      <c r="S66" s="28" t="str">
        <f t="shared" si="29"/>
        <v xml:space="preserve"> </v>
      </c>
      <c r="T66" s="28" t="str">
        <f t="shared" si="29"/>
        <v xml:space="preserve"> </v>
      </c>
      <c r="U66" s="28" t="str">
        <f t="shared" si="29"/>
        <v xml:space="preserve"> </v>
      </c>
      <c r="V66" s="28" t="str">
        <f t="shared" si="29"/>
        <v xml:space="preserve"> </v>
      </c>
      <c r="W66" s="28" t="str">
        <f t="shared" si="29"/>
        <v xml:space="preserve"> </v>
      </c>
      <c r="X66" s="28" t="str">
        <f t="shared" si="29"/>
        <v xml:space="preserve"> </v>
      </c>
      <c r="Y66" s="28" t="str">
        <f t="shared" si="29"/>
        <v xml:space="preserve"> </v>
      </c>
      <c r="Z66" s="28" t="str">
        <f t="shared" si="29"/>
        <v xml:space="preserve"> </v>
      </c>
      <c r="AA66" s="28" t="str">
        <f t="shared" si="29"/>
        <v xml:space="preserve"> </v>
      </c>
      <c r="AB66" s="28" t="str">
        <f t="shared" si="29"/>
        <v xml:space="preserve"> </v>
      </c>
      <c r="AC66" s="28" t="str">
        <f t="shared" si="29"/>
        <v xml:space="preserve"> </v>
      </c>
      <c r="AD66" s="28" t="str">
        <f t="shared" si="29"/>
        <v xml:space="preserve"> </v>
      </c>
      <c r="AE66" s="28" t="str">
        <f t="shared" si="29"/>
        <v xml:space="preserve"> </v>
      </c>
      <c r="AF66" s="28" t="str">
        <f t="shared" si="29"/>
        <v xml:space="preserve"> </v>
      </c>
      <c r="AG66" s="28" t="str">
        <f t="shared" si="29"/>
        <v xml:space="preserve"> </v>
      </c>
      <c r="AH66" s="28" t="str">
        <f t="shared" si="29"/>
        <v xml:space="preserve"> </v>
      </c>
      <c r="AI66" s="28" t="str">
        <f t="shared" si="29"/>
        <v xml:space="preserve"> </v>
      </c>
      <c r="AJ66" s="28" t="str">
        <f t="shared" si="29"/>
        <v xml:space="preserve"> </v>
      </c>
      <c r="AK66" s="28" t="str">
        <f t="shared" si="29"/>
        <v xml:space="preserve"> </v>
      </c>
      <c r="AL66" s="28" t="str">
        <f t="shared" si="29"/>
        <v xml:space="preserve"> </v>
      </c>
      <c r="AM66" s="28" t="str">
        <f t="shared" si="29"/>
        <v xml:space="preserve"> </v>
      </c>
      <c r="AN66" s="28" t="str">
        <f t="shared" si="29"/>
        <v xml:space="preserve"> </v>
      </c>
    </row>
    <row r="67" spans="1:40" x14ac:dyDescent="0.15">
      <c r="A67" s="175"/>
      <c r="B67" s="175"/>
      <c r="C67" s="79"/>
      <c r="D67" s="151"/>
      <c r="E67" s="73" t="s">
        <v>230</v>
      </c>
      <c r="F67" s="165" t="s">
        <v>18</v>
      </c>
      <c r="G67" s="110" t="s">
        <v>58</v>
      </c>
      <c r="H67" s="68">
        <v>2</v>
      </c>
      <c r="I67" s="156"/>
      <c r="J67" s="153"/>
      <c r="K67" s="154"/>
      <c r="L67" s="154"/>
      <c r="M67" s="155"/>
      <c r="N67" s="4" t="str">
        <f t="shared" ca="1" si="28"/>
        <v/>
      </c>
      <c r="O67" s="7"/>
      <c r="P67" s="28" t="str">
        <f t="shared" si="29"/>
        <v xml:space="preserve"> </v>
      </c>
      <c r="Q67" s="28" t="str">
        <f t="shared" si="29"/>
        <v xml:space="preserve"> </v>
      </c>
      <c r="R67" s="28" t="str">
        <f t="shared" si="29"/>
        <v xml:space="preserve"> </v>
      </c>
      <c r="S67" s="28" t="str">
        <f t="shared" si="29"/>
        <v xml:space="preserve"> </v>
      </c>
      <c r="T67" s="28" t="str">
        <f t="shared" si="29"/>
        <v xml:space="preserve"> </v>
      </c>
      <c r="U67" s="28" t="str">
        <f t="shared" si="29"/>
        <v xml:space="preserve"> </v>
      </c>
      <c r="V67" s="28" t="str">
        <f t="shared" si="29"/>
        <v xml:space="preserve"> </v>
      </c>
      <c r="W67" s="28">
        <f t="shared" si="29"/>
        <v>2</v>
      </c>
      <c r="X67" s="28" t="str">
        <f t="shared" si="29"/>
        <v xml:space="preserve"> </v>
      </c>
      <c r="Y67" s="28" t="str">
        <f t="shared" si="29"/>
        <v xml:space="preserve"> </v>
      </c>
      <c r="Z67" s="28" t="str">
        <f t="shared" si="29"/>
        <v xml:space="preserve"> </v>
      </c>
      <c r="AA67" s="28" t="str">
        <f t="shared" si="29"/>
        <v xml:space="preserve"> </v>
      </c>
      <c r="AB67" s="28" t="str">
        <f t="shared" si="29"/>
        <v xml:space="preserve"> </v>
      </c>
      <c r="AC67" s="28" t="str">
        <f t="shared" si="29"/>
        <v xml:space="preserve"> </v>
      </c>
      <c r="AD67" s="28" t="str">
        <f t="shared" si="29"/>
        <v xml:space="preserve"> </v>
      </c>
      <c r="AE67" s="28" t="str">
        <f t="shared" si="29"/>
        <v xml:space="preserve"> </v>
      </c>
      <c r="AF67" s="28" t="str">
        <f t="shared" si="29"/>
        <v xml:space="preserve"> </v>
      </c>
      <c r="AG67" s="28" t="str">
        <f t="shared" si="29"/>
        <v xml:space="preserve"> </v>
      </c>
      <c r="AH67" s="28" t="str">
        <f t="shared" si="29"/>
        <v xml:space="preserve"> </v>
      </c>
      <c r="AI67" s="28" t="str">
        <f t="shared" si="29"/>
        <v xml:space="preserve"> </v>
      </c>
      <c r="AJ67" s="28" t="str">
        <f t="shared" si="29"/>
        <v xml:space="preserve"> </v>
      </c>
      <c r="AK67" s="28" t="str">
        <f t="shared" si="29"/>
        <v xml:space="preserve"> </v>
      </c>
      <c r="AL67" s="28" t="str">
        <f t="shared" si="29"/>
        <v xml:space="preserve"> </v>
      </c>
      <c r="AM67" s="28" t="str">
        <f t="shared" si="29"/>
        <v xml:space="preserve"> </v>
      </c>
      <c r="AN67" s="28" t="str">
        <f t="shared" si="29"/>
        <v xml:space="preserve"> </v>
      </c>
    </row>
    <row r="68" spans="1:40" x14ac:dyDescent="0.15">
      <c r="A68" s="175"/>
      <c r="B68" s="175"/>
      <c r="C68" s="79"/>
      <c r="D68" s="151"/>
      <c r="E68" s="73" t="s">
        <v>105</v>
      </c>
      <c r="F68" s="165" t="s">
        <v>18</v>
      </c>
      <c r="G68" s="110" t="s">
        <v>58</v>
      </c>
      <c r="H68" s="68">
        <v>2</v>
      </c>
      <c r="I68" s="156"/>
      <c r="J68" s="153"/>
      <c r="K68" s="154"/>
      <c r="L68" s="154"/>
      <c r="M68" s="155"/>
      <c r="N68" s="4"/>
      <c r="O68" s="7"/>
    </row>
    <row r="69" spans="1:40" x14ac:dyDescent="0.15">
      <c r="A69" s="175"/>
      <c r="B69" s="175"/>
      <c r="C69" s="79"/>
      <c r="D69" s="151"/>
      <c r="E69" s="75" t="s">
        <v>50</v>
      </c>
      <c r="F69" s="68" t="s">
        <v>24</v>
      </c>
      <c r="G69" s="282" t="s">
        <v>59</v>
      </c>
      <c r="H69" s="89">
        <v>0.5</v>
      </c>
      <c r="I69" s="156"/>
      <c r="J69" s="153"/>
      <c r="K69" s="154"/>
      <c r="L69" s="154"/>
      <c r="M69" s="155"/>
      <c r="N69" s="4"/>
      <c r="O69" s="7"/>
    </row>
    <row r="70" spans="1:40" x14ac:dyDescent="0.15">
      <c r="A70" s="175"/>
      <c r="B70" s="175"/>
      <c r="C70" s="79"/>
      <c r="D70" s="150" t="s">
        <v>421</v>
      </c>
      <c r="E70" s="105" t="s">
        <v>522</v>
      </c>
      <c r="F70" s="59" t="s">
        <v>22</v>
      </c>
      <c r="G70" s="60" t="s">
        <v>63</v>
      </c>
      <c r="H70" s="59">
        <v>2</v>
      </c>
      <c r="I70" s="156"/>
      <c r="J70" s="153"/>
      <c r="K70" s="154"/>
      <c r="L70" s="154"/>
      <c r="M70" s="155"/>
      <c r="N70" s="4"/>
      <c r="O70" s="7"/>
    </row>
    <row r="71" spans="1:40" x14ac:dyDescent="0.15">
      <c r="A71" s="175"/>
      <c r="B71" s="175"/>
      <c r="C71" s="90"/>
      <c r="D71" s="79" t="s">
        <v>99</v>
      </c>
      <c r="E71" s="336" t="s">
        <v>241</v>
      </c>
      <c r="F71" s="337" t="s">
        <v>22</v>
      </c>
      <c r="G71" s="337" t="s">
        <v>60</v>
      </c>
      <c r="H71" s="338">
        <v>0.5</v>
      </c>
      <c r="I71" s="156"/>
      <c r="J71" s="153"/>
      <c r="K71" s="154"/>
      <c r="L71" s="154"/>
      <c r="M71" s="155"/>
      <c r="N71" s="4" t="str">
        <f t="shared" ref="N71" ca="1" si="30">IF(YEAR(L71)=YEAR(TODAY()),IF(MONTH(L71)-MONTH(TODAY())&gt;0,IF(MONTH(L71)-MONTH(TODAY())&lt;=3,"Renovar Contrato?",""),""),"")</f>
        <v/>
      </c>
      <c r="O71" s="7"/>
      <c r="P71" s="28" t="str">
        <f t="shared" si="29"/>
        <v xml:space="preserve"> </v>
      </c>
      <c r="Q71" s="28" t="str">
        <f t="shared" si="29"/>
        <v xml:space="preserve"> </v>
      </c>
      <c r="R71" s="28" t="str">
        <f t="shared" si="29"/>
        <v xml:space="preserve"> </v>
      </c>
      <c r="S71" s="28" t="str">
        <f t="shared" si="29"/>
        <v xml:space="preserve"> </v>
      </c>
      <c r="T71" s="28" t="str">
        <f t="shared" si="29"/>
        <v xml:space="preserve"> </v>
      </c>
      <c r="U71" s="28" t="str">
        <f t="shared" si="29"/>
        <v xml:space="preserve"> </v>
      </c>
      <c r="V71" s="28" t="str">
        <f t="shared" si="29"/>
        <v xml:space="preserve"> </v>
      </c>
      <c r="W71" s="28" t="str">
        <f t="shared" si="29"/>
        <v xml:space="preserve"> </v>
      </c>
      <c r="X71" s="28" t="str">
        <f t="shared" si="29"/>
        <v xml:space="preserve"> </v>
      </c>
      <c r="Y71" s="28" t="str">
        <f t="shared" si="29"/>
        <v xml:space="preserve"> </v>
      </c>
      <c r="Z71" s="28" t="str">
        <f t="shared" si="29"/>
        <v xml:space="preserve"> </v>
      </c>
      <c r="AA71" s="28" t="str">
        <f t="shared" si="29"/>
        <v xml:space="preserve"> </v>
      </c>
      <c r="AB71" s="28" t="str">
        <f t="shared" si="29"/>
        <v xml:space="preserve"> </v>
      </c>
      <c r="AC71" s="28" t="str">
        <f t="shared" si="29"/>
        <v xml:space="preserve"> </v>
      </c>
      <c r="AD71" s="28" t="str">
        <f t="shared" si="29"/>
        <v xml:space="preserve"> </v>
      </c>
      <c r="AE71" s="28" t="str">
        <f t="shared" si="29"/>
        <v xml:space="preserve"> </v>
      </c>
      <c r="AF71" s="28" t="str">
        <f t="shared" si="29"/>
        <v xml:space="preserve"> </v>
      </c>
      <c r="AG71" s="28" t="str">
        <f t="shared" si="29"/>
        <v xml:space="preserve"> </v>
      </c>
      <c r="AH71" s="28" t="str">
        <f t="shared" si="29"/>
        <v xml:space="preserve"> </v>
      </c>
      <c r="AI71" s="28" t="str">
        <f t="shared" si="29"/>
        <v xml:space="preserve"> </v>
      </c>
      <c r="AJ71" s="28" t="str">
        <f t="shared" si="29"/>
        <v xml:space="preserve"> </v>
      </c>
      <c r="AK71" s="28" t="str">
        <f t="shared" si="29"/>
        <v xml:space="preserve"> </v>
      </c>
      <c r="AL71" s="28" t="str">
        <f t="shared" si="29"/>
        <v xml:space="preserve"> </v>
      </c>
      <c r="AM71" s="28">
        <f t="shared" si="29"/>
        <v>0.5</v>
      </c>
      <c r="AN71" s="28" t="str">
        <f t="shared" si="29"/>
        <v xml:space="preserve"> </v>
      </c>
    </row>
    <row r="72" spans="1:40" x14ac:dyDescent="0.15">
      <c r="A72" s="175"/>
      <c r="B72" s="175"/>
      <c r="C72" s="90"/>
      <c r="D72" s="79" t="s">
        <v>82</v>
      </c>
      <c r="E72" s="75" t="s">
        <v>83</v>
      </c>
      <c r="F72" s="68" t="s">
        <v>22</v>
      </c>
      <c r="G72" s="76" t="s">
        <v>60</v>
      </c>
      <c r="H72" s="172">
        <v>2.5</v>
      </c>
      <c r="I72" s="156"/>
      <c r="J72" s="153"/>
      <c r="K72" s="154"/>
      <c r="L72" s="154"/>
      <c r="M72" s="155"/>
      <c r="N72" s="4"/>
      <c r="O72" s="7"/>
    </row>
    <row r="73" spans="1:40" x14ac:dyDescent="0.15">
      <c r="A73" s="175"/>
      <c r="B73" s="175"/>
      <c r="C73" s="90"/>
      <c r="D73" s="150" t="s">
        <v>422</v>
      </c>
      <c r="E73" s="105" t="s">
        <v>678</v>
      </c>
      <c r="F73" s="59" t="s">
        <v>22</v>
      </c>
      <c r="G73" s="60" t="s">
        <v>59</v>
      </c>
      <c r="H73" s="59">
        <v>2</v>
      </c>
      <c r="I73" s="156"/>
      <c r="J73" s="153"/>
      <c r="K73" s="154"/>
      <c r="L73" s="154"/>
      <c r="M73" s="155"/>
      <c r="N73" s="4"/>
      <c r="O73" s="7"/>
    </row>
    <row r="74" spans="1:40" x14ac:dyDescent="0.15">
      <c r="A74" s="175"/>
      <c r="B74" s="175"/>
      <c r="C74" s="90"/>
      <c r="D74" s="79"/>
      <c r="E74" s="105" t="s">
        <v>417</v>
      </c>
      <c r="F74" s="68" t="s">
        <v>21</v>
      </c>
      <c r="G74" s="76"/>
      <c r="H74" s="172"/>
      <c r="I74" s="272">
        <v>4</v>
      </c>
      <c r="J74" s="153"/>
      <c r="K74" s="154"/>
      <c r="L74" s="154"/>
      <c r="M74" s="155"/>
      <c r="N74" s="4"/>
      <c r="O74" s="7"/>
    </row>
    <row r="75" spans="1:40" x14ac:dyDescent="0.15">
      <c r="A75" s="175"/>
      <c r="B75" s="175"/>
      <c r="C75" s="90"/>
      <c r="D75" s="79"/>
      <c r="E75" s="105" t="s">
        <v>523</v>
      </c>
      <c r="F75" s="68"/>
      <c r="G75" s="76"/>
      <c r="H75" s="172"/>
      <c r="I75" s="272">
        <v>4</v>
      </c>
      <c r="J75" s="153"/>
      <c r="K75" s="154"/>
      <c r="L75" s="154"/>
      <c r="M75" s="155"/>
      <c r="N75" s="4"/>
      <c r="O75" s="7"/>
    </row>
    <row r="76" spans="1:40" x14ac:dyDescent="0.15">
      <c r="A76" s="175"/>
      <c r="B76" s="175"/>
      <c r="C76" s="90"/>
      <c r="D76" s="79"/>
      <c r="E76" s="75" t="s">
        <v>527</v>
      </c>
      <c r="F76" s="59"/>
      <c r="G76" s="60"/>
      <c r="H76" s="59"/>
      <c r="I76" s="286">
        <v>0.21</v>
      </c>
      <c r="J76" s="153"/>
      <c r="K76" s="154"/>
      <c r="L76" s="154"/>
      <c r="M76" s="155"/>
      <c r="N76" s="4"/>
      <c r="O76" s="7"/>
    </row>
    <row r="77" spans="1:40" x14ac:dyDescent="0.15">
      <c r="A77" s="132"/>
      <c r="B77" s="132"/>
      <c r="C77" s="133"/>
      <c r="D77" s="134"/>
      <c r="E77" s="135"/>
      <c r="F77" s="136"/>
      <c r="G77" s="137"/>
      <c r="H77" s="136"/>
      <c r="I77" s="158"/>
      <c r="J77" s="138"/>
      <c r="K77" s="159"/>
      <c r="L77" s="159"/>
      <c r="M77" s="160"/>
      <c r="N77" s="4" t="str">
        <f t="shared" ref="N77:N105" ca="1" si="31">IF(YEAR(L77)=YEAR(TODAY()),IF(MONTH(L77)-MONTH(TODAY())&gt;0,IF(MONTH(L77)-MONTH(TODAY())&lt;=3,"Renovar Contrato?",""),""),"")</f>
        <v/>
      </c>
      <c r="O77" s="47">
        <f>SUM(P77:AN77)</f>
        <v>0</v>
      </c>
      <c r="P77" s="22">
        <f t="shared" ref="P77:AN77" si="32">SUM(P79:P80)</f>
        <v>0</v>
      </c>
      <c r="Q77" s="22">
        <f t="shared" si="32"/>
        <v>0</v>
      </c>
      <c r="R77" s="22">
        <f t="shared" si="32"/>
        <v>0</v>
      </c>
      <c r="S77" s="22">
        <f t="shared" si="32"/>
        <v>0</v>
      </c>
      <c r="T77" s="22">
        <f t="shared" si="32"/>
        <v>0</v>
      </c>
      <c r="U77" s="22">
        <f t="shared" si="32"/>
        <v>0</v>
      </c>
      <c r="V77" s="22">
        <f t="shared" si="32"/>
        <v>0</v>
      </c>
      <c r="W77" s="22">
        <f t="shared" si="32"/>
        <v>0</v>
      </c>
      <c r="X77" s="22">
        <f t="shared" si="32"/>
        <v>0</v>
      </c>
      <c r="Y77" s="22">
        <f t="shared" si="32"/>
        <v>0</v>
      </c>
      <c r="Z77" s="22">
        <f t="shared" si="32"/>
        <v>0</v>
      </c>
      <c r="AA77" s="22">
        <f t="shared" si="32"/>
        <v>0</v>
      </c>
      <c r="AB77" s="22">
        <f t="shared" si="32"/>
        <v>0</v>
      </c>
      <c r="AC77" s="22">
        <f t="shared" si="32"/>
        <v>0</v>
      </c>
      <c r="AD77" s="22">
        <f t="shared" si="32"/>
        <v>0</v>
      </c>
      <c r="AE77" s="22">
        <f t="shared" si="32"/>
        <v>0</v>
      </c>
      <c r="AF77" s="22">
        <f t="shared" si="32"/>
        <v>0</v>
      </c>
      <c r="AG77" s="22">
        <f t="shared" si="32"/>
        <v>0</v>
      </c>
      <c r="AH77" s="22">
        <f t="shared" si="32"/>
        <v>0</v>
      </c>
      <c r="AI77" s="22">
        <f t="shared" si="32"/>
        <v>0</v>
      </c>
      <c r="AJ77" s="22">
        <f t="shared" si="32"/>
        <v>0</v>
      </c>
      <c r="AK77" s="22">
        <f t="shared" si="32"/>
        <v>0</v>
      </c>
      <c r="AL77" s="22">
        <f t="shared" si="32"/>
        <v>0</v>
      </c>
      <c r="AM77" s="22">
        <f t="shared" si="32"/>
        <v>0</v>
      </c>
      <c r="AN77" s="22">
        <f t="shared" si="32"/>
        <v>0</v>
      </c>
    </row>
    <row r="78" spans="1:40" x14ac:dyDescent="0.15">
      <c r="A78" s="140" t="s">
        <v>106</v>
      </c>
      <c r="B78" s="140" t="s">
        <v>54</v>
      </c>
      <c r="C78" s="161" t="s">
        <v>107</v>
      </c>
      <c r="D78" s="113" t="s">
        <v>10</v>
      </c>
      <c r="E78" s="177"/>
      <c r="F78" s="115"/>
      <c r="G78" s="116"/>
      <c r="H78" s="117"/>
      <c r="I78" s="144">
        <f>SUM(I79:I80)</f>
        <v>0</v>
      </c>
      <c r="J78" s="107">
        <f>I78/2</f>
        <v>0</v>
      </c>
      <c r="K78" s="145"/>
      <c r="L78" s="145"/>
      <c r="M78" s="83">
        <v>1</v>
      </c>
      <c r="N78" s="4" t="str">
        <f t="shared" ca="1" si="31"/>
        <v/>
      </c>
      <c r="O78" s="47">
        <f>SUM(P78:AN78)</f>
        <v>0</v>
      </c>
      <c r="P78" s="21">
        <f>P77/24</f>
        <v>0</v>
      </c>
      <c r="Q78" s="21">
        <f t="shared" ref="Q78:AJ78" si="33">Q77/24</f>
        <v>0</v>
      </c>
      <c r="R78" s="21">
        <f t="shared" si="33"/>
        <v>0</v>
      </c>
      <c r="S78" s="21">
        <f t="shared" si="33"/>
        <v>0</v>
      </c>
      <c r="T78" s="21">
        <f t="shared" si="33"/>
        <v>0</v>
      </c>
      <c r="U78" s="21">
        <f t="shared" si="33"/>
        <v>0</v>
      </c>
      <c r="V78" s="21">
        <f t="shared" si="33"/>
        <v>0</v>
      </c>
      <c r="W78" s="21">
        <f t="shared" si="33"/>
        <v>0</v>
      </c>
      <c r="X78" s="21">
        <f t="shared" si="33"/>
        <v>0</v>
      </c>
      <c r="Y78" s="21">
        <f t="shared" si="33"/>
        <v>0</v>
      </c>
      <c r="Z78" s="21">
        <f t="shared" si="33"/>
        <v>0</v>
      </c>
      <c r="AA78" s="21">
        <f t="shared" si="33"/>
        <v>0</v>
      </c>
      <c r="AB78" s="21">
        <f t="shared" si="33"/>
        <v>0</v>
      </c>
      <c r="AC78" s="21">
        <f t="shared" si="33"/>
        <v>0</v>
      </c>
      <c r="AD78" s="21">
        <f t="shared" si="33"/>
        <v>0</v>
      </c>
      <c r="AE78" s="21">
        <f t="shared" si="33"/>
        <v>0</v>
      </c>
      <c r="AF78" s="21">
        <f t="shared" si="33"/>
        <v>0</v>
      </c>
      <c r="AG78" s="21">
        <f t="shared" si="33"/>
        <v>0</v>
      </c>
      <c r="AH78" s="21">
        <f t="shared" si="33"/>
        <v>0</v>
      </c>
      <c r="AI78" s="21">
        <f t="shared" si="33"/>
        <v>0</v>
      </c>
      <c r="AJ78" s="21">
        <f t="shared" si="33"/>
        <v>0</v>
      </c>
      <c r="AK78" s="21">
        <f>AK77/24</f>
        <v>0</v>
      </c>
      <c r="AL78" s="21">
        <f>AL77/24</f>
        <v>0</v>
      </c>
      <c r="AM78" s="21">
        <f t="shared" ref="AM78:AN78" si="34">AM77/24</f>
        <v>0</v>
      </c>
      <c r="AN78" s="21">
        <f t="shared" si="34"/>
        <v>0</v>
      </c>
    </row>
    <row r="79" spans="1:40" x14ac:dyDescent="0.15">
      <c r="A79" s="146"/>
      <c r="B79" s="146"/>
      <c r="C79" s="80"/>
      <c r="D79" s="142"/>
      <c r="E79" s="75"/>
      <c r="F79" s="68"/>
      <c r="G79" s="106"/>
      <c r="H79" s="59"/>
      <c r="I79" s="107">
        <f>SUM(H79:H80)</f>
        <v>0</v>
      </c>
      <c r="J79" s="107"/>
      <c r="K79" s="145"/>
      <c r="L79" s="145"/>
      <c r="M79" s="148"/>
      <c r="N79" s="4" t="str">
        <f t="shared" ca="1" si="31"/>
        <v/>
      </c>
      <c r="O79" s="7"/>
      <c r="P79" s="28" t="str">
        <f t="shared" ref="P79:AN80" si="35">IF($F79=P$1,$H79," ")</f>
        <v xml:space="preserve"> </v>
      </c>
      <c r="Q79" s="28" t="str">
        <f t="shared" si="35"/>
        <v xml:space="preserve"> </v>
      </c>
      <c r="R79" s="28" t="str">
        <f t="shared" si="35"/>
        <v xml:space="preserve"> </v>
      </c>
      <c r="S79" s="28" t="str">
        <f t="shared" si="35"/>
        <v xml:space="preserve"> </v>
      </c>
      <c r="T79" s="28" t="str">
        <f t="shared" si="35"/>
        <v xml:space="preserve"> </v>
      </c>
      <c r="U79" s="28" t="str">
        <f t="shared" si="35"/>
        <v xml:space="preserve"> </v>
      </c>
      <c r="V79" s="28" t="str">
        <f t="shared" si="35"/>
        <v xml:space="preserve"> </v>
      </c>
      <c r="W79" s="28" t="str">
        <f t="shared" si="35"/>
        <v xml:space="preserve"> </v>
      </c>
      <c r="X79" s="28" t="str">
        <f t="shared" si="35"/>
        <v xml:space="preserve"> </v>
      </c>
      <c r="Y79" s="28" t="str">
        <f t="shared" si="35"/>
        <v xml:space="preserve"> </v>
      </c>
      <c r="Z79" s="28" t="str">
        <f t="shared" si="35"/>
        <v xml:space="preserve"> </v>
      </c>
      <c r="AA79" s="28" t="str">
        <f t="shared" si="35"/>
        <v xml:space="preserve"> </v>
      </c>
      <c r="AB79" s="28" t="str">
        <f t="shared" si="35"/>
        <v xml:space="preserve"> </v>
      </c>
      <c r="AC79" s="28" t="str">
        <f t="shared" si="35"/>
        <v xml:space="preserve"> </v>
      </c>
      <c r="AD79" s="28" t="str">
        <f t="shared" si="35"/>
        <v xml:space="preserve"> </v>
      </c>
      <c r="AE79" s="28" t="str">
        <f t="shared" si="35"/>
        <v xml:space="preserve"> </v>
      </c>
      <c r="AF79" s="28" t="str">
        <f t="shared" si="35"/>
        <v xml:space="preserve"> </v>
      </c>
      <c r="AG79" s="28" t="str">
        <f t="shared" si="35"/>
        <v xml:space="preserve"> </v>
      </c>
      <c r="AH79" s="28" t="str">
        <f t="shared" si="35"/>
        <v xml:space="preserve"> </v>
      </c>
      <c r="AI79" s="28" t="str">
        <f t="shared" si="35"/>
        <v xml:space="preserve"> </v>
      </c>
      <c r="AJ79" s="28" t="str">
        <f t="shared" si="35"/>
        <v xml:space="preserve"> </v>
      </c>
      <c r="AK79" s="28" t="str">
        <f t="shared" si="35"/>
        <v xml:space="preserve"> </v>
      </c>
      <c r="AL79" s="28" t="str">
        <f t="shared" si="35"/>
        <v xml:space="preserve"> </v>
      </c>
      <c r="AM79" s="28" t="str">
        <f t="shared" si="35"/>
        <v xml:space="preserve"> </v>
      </c>
      <c r="AN79" s="28" t="str">
        <f t="shared" si="35"/>
        <v xml:space="preserve"> </v>
      </c>
    </row>
    <row r="80" spans="1:40" x14ac:dyDescent="0.15">
      <c r="A80" s="146"/>
      <c r="B80" s="146"/>
      <c r="C80" s="80"/>
      <c r="D80" s="142"/>
      <c r="E80" s="73"/>
      <c r="F80" s="68"/>
      <c r="G80" s="60"/>
      <c r="H80" s="59"/>
      <c r="I80" s="107">
        <f>SUM(H80)</f>
        <v>0</v>
      </c>
      <c r="J80" s="107"/>
      <c r="K80" s="145"/>
      <c r="L80" s="145"/>
      <c r="M80" s="148"/>
      <c r="N80" s="4" t="str">
        <f t="shared" ca="1" si="31"/>
        <v/>
      </c>
      <c r="O80" s="7"/>
      <c r="P80" s="28" t="str">
        <f t="shared" si="35"/>
        <v xml:space="preserve"> </v>
      </c>
      <c r="Q80" s="28" t="str">
        <f t="shared" si="35"/>
        <v xml:space="preserve"> </v>
      </c>
      <c r="R80" s="28" t="str">
        <f t="shared" si="35"/>
        <v xml:space="preserve"> </v>
      </c>
      <c r="S80" s="28" t="str">
        <f t="shared" si="35"/>
        <v xml:space="preserve"> </v>
      </c>
      <c r="T80" s="28" t="str">
        <f t="shared" si="35"/>
        <v xml:space="preserve"> </v>
      </c>
      <c r="U80" s="28" t="str">
        <f t="shared" si="35"/>
        <v xml:space="preserve"> </v>
      </c>
      <c r="V80" s="28" t="str">
        <f t="shared" si="35"/>
        <v xml:space="preserve"> </v>
      </c>
      <c r="W80" s="28" t="str">
        <f t="shared" si="35"/>
        <v xml:space="preserve"> </v>
      </c>
      <c r="X80" s="28" t="str">
        <f t="shared" si="35"/>
        <v xml:space="preserve"> </v>
      </c>
      <c r="Y80" s="28" t="str">
        <f t="shared" si="35"/>
        <v xml:space="preserve"> </v>
      </c>
      <c r="Z80" s="28" t="str">
        <f t="shared" si="35"/>
        <v xml:space="preserve"> </v>
      </c>
      <c r="AA80" s="28" t="str">
        <f t="shared" si="35"/>
        <v xml:space="preserve"> </v>
      </c>
      <c r="AB80" s="28" t="str">
        <f t="shared" si="35"/>
        <v xml:space="preserve"> </v>
      </c>
      <c r="AC80" s="28" t="str">
        <f t="shared" si="35"/>
        <v xml:space="preserve"> </v>
      </c>
      <c r="AD80" s="28" t="str">
        <f t="shared" si="35"/>
        <v xml:space="preserve"> </v>
      </c>
      <c r="AE80" s="28" t="str">
        <f t="shared" si="35"/>
        <v xml:space="preserve"> </v>
      </c>
      <c r="AF80" s="28" t="str">
        <f t="shared" si="35"/>
        <v xml:space="preserve"> </v>
      </c>
      <c r="AG80" s="28" t="str">
        <f t="shared" si="35"/>
        <v xml:space="preserve"> </v>
      </c>
      <c r="AH80" s="28" t="str">
        <f t="shared" si="35"/>
        <v xml:space="preserve"> </v>
      </c>
      <c r="AI80" s="28" t="str">
        <f t="shared" si="35"/>
        <v xml:space="preserve"> </v>
      </c>
      <c r="AJ80" s="28" t="str">
        <f t="shared" si="35"/>
        <v xml:space="preserve"> </v>
      </c>
      <c r="AK80" s="28" t="str">
        <f t="shared" si="35"/>
        <v xml:space="preserve"> </v>
      </c>
      <c r="AL80" s="28" t="str">
        <f t="shared" si="35"/>
        <v xml:space="preserve"> </v>
      </c>
      <c r="AM80" s="28" t="str">
        <f t="shared" si="35"/>
        <v xml:space="preserve"> </v>
      </c>
      <c r="AN80" s="28" t="str">
        <f t="shared" si="35"/>
        <v xml:space="preserve"> </v>
      </c>
    </row>
    <row r="81" spans="1:40" x14ac:dyDescent="0.15">
      <c r="A81" s="31"/>
      <c r="B81" s="31"/>
      <c r="C81" s="96"/>
      <c r="D81" s="97"/>
      <c r="E81" s="98"/>
      <c r="F81" s="99"/>
      <c r="G81" s="100"/>
      <c r="H81" s="99"/>
      <c r="I81" s="101"/>
      <c r="J81" s="102"/>
      <c r="K81" s="103"/>
      <c r="L81" s="103"/>
      <c r="M81" s="104"/>
      <c r="N81" s="4" t="str">
        <f ca="1">IF(YEAR(L81)=YEAR(TODAY()),IF(MONTH(L81)-MONTH(TODAY())&gt;0,IF(MONTH(L81)-MONTH(TODAY())&lt;=3,"Renovar Contrato?",""),""),"")</f>
        <v/>
      </c>
      <c r="O81" s="47">
        <f>SUM(P81:AN81)</f>
        <v>6</v>
      </c>
      <c r="P81" s="22">
        <f t="shared" ref="P81:AN81" si="36">SUM(P83:P87)</f>
        <v>0</v>
      </c>
      <c r="Q81" s="22">
        <f t="shared" si="36"/>
        <v>4</v>
      </c>
      <c r="R81" s="22">
        <f t="shared" si="36"/>
        <v>0</v>
      </c>
      <c r="S81" s="22">
        <f t="shared" si="36"/>
        <v>0</v>
      </c>
      <c r="T81" s="22">
        <f t="shared" si="36"/>
        <v>0</v>
      </c>
      <c r="U81" s="22">
        <f t="shared" si="36"/>
        <v>0</v>
      </c>
      <c r="V81" s="22">
        <f t="shared" si="36"/>
        <v>0</v>
      </c>
      <c r="W81" s="22">
        <f t="shared" si="36"/>
        <v>2</v>
      </c>
      <c r="X81" s="22">
        <f t="shared" si="36"/>
        <v>0</v>
      </c>
      <c r="Y81" s="22">
        <f t="shared" si="36"/>
        <v>0</v>
      </c>
      <c r="Z81" s="22">
        <f t="shared" si="36"/>
        <v>0</v>
      </c>
      <c r="AA81" s="22">
        <f t="shared" si="36"/>
        <v>0</v>
      </c>
      <c r="AB81" s="22">
        <f t="shared" si="36"/>
        <v>0</v>
      </c>
      <c r="AC81" s="22">
        <f t="shared" si="36"/>
        <v>0</v>
      </c>
      <c r="AD81" s="22">
        <f t="shared" si="36"/>
        <v>0</v>
      </c>
      <c r="AE81" s="22">
        <f t="shared" si="36"/>
        <v>0</v>
      </c>
      <c r="AF81" s="22">
        <f t="shared" si="36"/>
        <v>0</v>
      </c>
      <c r="AG81" s="22">
        <f t="shared" si="36"/>
        <v>0</v>
      </c>
      <c r="AH81" s="22">
        <f t="shared" si="36"/>
        <v>0</v>
      </c>
      <c r="AI81" s="22">
        <f t="shared" si="36"/>
        <v>0</v>
      </c>
      <c r="AJ81" s="22">
        <f t="shared" si="36"/>
        <v>0</v>
      </c>
      <c r="AK81" s="22">
        <f t="shared" si="36"/>
        <v>0</v>
      </c>
      <c r="AL81" s="22">
        <f t="shared" si="36"/>
        <v>0</v>
      </c>
      <c r="AM81" s="22">
        <f t="shared" si="36"/>
        <v>0</v>
      </c>
      <c r="AN81" s="22">
        <f t="shared" si="36"/>
        <v>0</v>
      </c>
    </row>
    <row r="82" spans="1:40" x14ac:dyDescent="0.15">
      <c r="A82" s="65" t="s">
        <v>271</v>
      </c>
      <c r="B82" s="65" t="s">
        <v>54</v>
      </c>
      <c r="C82" s="221" t="s">
        <v>236</v>
      </c>
      <c r="D82" s="69" t="s">
        <v>10</v>
      </c>
      <c r="E82" s="93"/>
      <c r="F82" s="94"/>
      <c r="G82" s="95"/>
      <c r="H82" s="92"/>
      <c r="I82" s="91">
        <f>SUM(I83:I94)</f>
        <v>23.07</v>
      </c>
      <c r="J82" s="88">
        <f>I82/2</f>
        <v>11.535</v>
      </c>
      <c r="K82" s="108">
        <v>44455</v>
      </c>
      <c r="L82" s="108">
        <v>44819</v>
      </c>
      <c r="M82" s="25">
        <v>1</v>
      </c>
      <c r="N82" s="4" t="str">
        <f t="shared" ref="N82:N83" ca="1" si="37">IF(YEAR(L82)=YEAR(TODAY()),IF(MONTH(L82)-MONTH(TODAY())&gt;0,IF(MONTH(L82)-MONTH(TODAY())&lt;=3,"Renovar Contrato?",""),""),"")</f>
        <v/>
      </c>
      <c r="O82" s="47">
        <f>SUM(P82:AN82)</f>
        <v>0.25</v>
      </c>
      <c r="P82" s="21">
        <f>P81/24</f>
        <v>0</v>
      </c>
      <c r="Q82" s="21">
        <f t="shared" ref="Q82:AJ82" si="38">Q81/24</f>
        <v>0.16666666666666666</v>
      </c>
      <c r="R82" s="21">
        <f t="shared" si="38"/>
        <v>0</v>
      </c>
      <c r="S82" s="21">
        <f t="shared" si="38"/>
        <v>0</v>
      </c>
      <c r="T82" s="21">
        <f t="shared" si="38"/>
        <v>0</v>
      </c>
      <c r="U82" s="21">
        <f t="shared" si="38"/>
        <v>0</v>
      </c>
      <c r="V82" s="21">
        <f t="shared" si="38"/>
        <v>0</v>
      </c>
      <c r="W82" s="21">
        <f t="shared" si="38"/>
        <v>8.3333333333333329E-2</v>
      </c>
      <c r="X82" s="21">
        <f t="shared" si="38"/>
        <v>0</v>
      </c>
      <c r="Y82" s="21">
        <f t="shared" si="38"/>
        <v>0</v>
      </c>
      <c r="Z82" s="21">
        <f t="shared" si="38"/>
        <v>0</v>
      </c>
      <c r="AA82" s="21">
        <f t="shared" si="38"/>
        <v>0</v>
      </c>
      <c r="AB82" s="21">
        <f t="shared" si="38"/>
        <v>0</v>
      </c>
      <c r="AC82" s="21">
        <f t="shared" si="38"/>
        <v>0</v>
      </c>
      <c r="AD82" s="21">
        <f t="shared" si="38"/>
        <v>0</v>
      </c>
      <c r="AE82" s="21">
        <f t="shared" si="38"/>
        <v>0</v>
      </c>
      <c r="AF82" s="21">
        <f t="shared" si="38"/>
        <v>0</v>
      </c>
      <c r="AG82" s="21">
        <f t="shared" si="38"/>
        <v>0</v>
      </c>
      <c r="AH82" s="21">
        <f t="shared" si="38"/>
        <v>0</v>
      </c>
      <c r="AI82" s="21">
        <f t="shared" si="38"/>
        <v>0</v>
      </c>
      <c r="AJ82" s="21">
        <f t="shared" si="38"/>
        <v>0</v>
      </c>
      <c r="AK82" s="21">
        <f>AK81/24</f>
        <v>0</v>
      </c>
      <c r="AL82" s="21">
        <f>AL81/24</f>
        <v>0</v>
      </c>
      <c r="AM82" s="21">
        <f t="shared" ref="AM82:AN82" si="39">AM81/24</f>
        <v>0</v>
      </c>
      <c r="AN82" s="21">
        <f t="shared" si="39"/>
        <v>0</v>
      </c>
    </row>
    <row r="83" spans="1:40" x14ac:dyDescent="0.15">
      <c r="B83" s="29"/>
      <c r="C83" s="341"/>
      <c r="D83" s="23"/>
      <c r="E83" s="105" t="s">
        <v>455</v>
      </c>
      <c r="F83" s="61" t="s">
        <v>18</v>
      </c>
      <c r="G83" s="106" t="s">
        <v>56</v>
      </c>
      <c r="H83" s="61">
        <v>2</v>
      </c>
      <c r="I83" s="107">
        <f>SUM(H83:H87)</f>
        <v>10</v>
      </c>
      <c r="K83" s="81"/>
      <c r="L83" s="81"/>
      <c r="M83" s="66"/>
      <c r="N83" s="4" t="str">
        <f t="shared" ca="1" si="37"/>
        <v/>
      </c>
      <c r="P83" s="28" t="str">
        <f t="shared" ref="P83:AN86" si="40">IF($F83=P$1,$H83," ")</f>
        <v xml:space="preserve"> </v>
      </c>
      <c r="Q83" s="28" t="str">
        <f t="shared" si="40"/>
        <v xml:space="preserve"> </v>
      </c>
      <c r="R83" s="28" t="str">
        <f t="shared" si="40"/>
        <v xml:space="preserve"> </v>
      </c>
      <c r="S83" s="28" t="str">
        <f t="shared" si="40"/>
        <v xml:space="preserve"> </v>
      </c>
      <c r="T83" s="28" t="str">
        <f t="shared" si="40"/>
        <v xml:space="preserve"> </v>
      </c>
      <c r="U83" s="28" t="str">
        <f t="shared" si="40"/>
        <v xml:space="preserve"> </v>
      </c>
      <c r="V83" s="28" t="str">
        <f t="shared" si="40"/>
        <v xml:space="preserve"> </v>
      </c>
      <c r="W83" s="28">
        <f t="shared" si="40"/>
        <v>2</v>
      </c>
      <c r="X83" s="28" t="str">
        <f t="shared" si="40"/>
        <v xml:space="preserve"> </v>
      </c>
      <c r="Y83" s="28" t="str">
        <f t="shared" si="40"/>
        <v xml:space="preserve"> </v>
      </c>
      <c r="Z83" s="28" t="str">
        <f t="shared" si="40"/>
        <v xml:space="preserve"> </v>
      </c>
      <c r="AA83" s="28" t="str">
        <f t="shared" si="40"/>
        <v xml:space="preserve"> </v>
      </c>
      <c r="AB83" s="28" t="str">
        <f t="shared" si="40"/>
        <v xml:space="preserve"> </v>
      </c>
      <c r="AC83" s="28" t="str">
        <f t="shared" si="40"/>
        <v xml:space="preserve"> </v>
      </c>
      <c r="AD83" s="28" t="str">
        <f t="shared" si="40"/>
        <v xml:space="preserve"> </v>
      </c>
      <c r="AE83" s="28" t="str">
        <f t="shared" si="40"/>
        <v xml:space="preserve"> </v>
      </c>
      <c r="AF83" s="28" t="str">
        <f t="shared" si="40"/>
        <v xml:space="preserve"> </v>
      </c>
      <c r="AG83" s="28" t="str">
        <f t="shared" si="40"/>
        <v xml:space="preserve"> </v>
      </c>
      <c r="AH83" s="28" t="str">
        <f t="shared" si="40"/>
        <v xml:space="preserve"> </v>
      </c>
      <c r="AI83" s="28" t="str">
        <f t="shared" si="40"/>
        <v xml:space="preserve"> </v>
      </c>
      <c r="AJ83" s="28" t="str">
        <f t="shared" si="40"/>
        <v xml:space="preserve"> </v>
      </c>
      <c r="AK83" s="28" t="str">
        <f t="shared" si="40"/>
        <v xml:space="preserve"> </v>
      </c>
      <c r="AL83" s="28" t="str">
        <f t="shared" si="40"/>
        <v xml:space="preserve"> </v>
      </c>
      <c r="AM83" s="28" t="str">
        <f t="shared" si="40"/>
        <v xml:space="preserve"> </v>
      </c>
      <c r="AN83" s="28" t="str">
        <f t="shared" si="40"/>
        <v xml:space="preserve"> </v>
      </c>
    </row>
    <row r="84" spans="1:40" x14ac:dyDescent="0.15">
      <c r="B84" s="29"/>
      <c r="C84" s="197"/>
      <c r="D84" s="23"/>
      <c r="E84" s="105" t="s">
        <v>456</v>
      </c>
      <c r="F84" s="61" t="s">
        <v>18</v>
      </c>
      <c r="G84" s="106" t="s">
        <v>56</v>
      </c>
      <c r="H84" s="61">
        <v>2</v>
      </c>
      <c r="I84" s="107"/>
      <c r="K84" s="81"/>
      <c r="L84" s="81"/>
      <c r="M84" s="66"/>
      <c r="N84" s="4"/>
    </row>
    <row r="85" spans="1:40" x14ac:dyDescent="0.15">
      <c r="A85" s="146"/>
      <c r="B85" s="30" t="s">
        <v>57</v>
      </c>
      <c r="C85" s="197"/>
      <c r="D85" s="23"/>
      <c r="E85" s="105" t="s">
        <v>384</v>
      </c>
      <c r="F85" s="59" t="s">
        <v>13</v>
      </c>
      <c r="G85" s="60" t="s">
        <v>62</v>
      </c>
      <c r="H85" s="59">
        <v>2</v>
      </c>
      <c r="I85" s="156"/>
      <c r="K85" s="81"/>
      <c r="L85" s="81"/>
      <c r="M85" s="66"/>
      <c r="N85" s="4"/>
      <c r="P85" s="28" t="str">
        <f t="shared" si="40"/>
        <v xml:space="preserve"> </v>
      </c>
      <c r="Q85" s="28">
        <f t="shared" si="40"/>
        <v>2</v>
      </c>
      <c r="R85" s="28" t="str">
        <f t="shared" si="40"/>
        <v xml:space="preserve"> </v>
      </c>
      <c r="S85" s="28" t="str">
        <f t="shared" si="40"/>
        <v xml:space="preserve"> </v>
      </c>
      <c r="T85" s="28" t="str">
        <f t="shared" si="40"/>
        <v xml:space="preserve"> </v>
      </c>
      <c r="U85" s="28" t="str">
        <f t="shared" si="40"/>
        <v xml:space="preserve"> </v>
      </c>
      <c r="V85" s="28" t="str">
        <f t="shared" si="40"/>
        <v xml:space="preserve"> </v>
      </c>
      <c r="W85" s="28" t="str">
        <f t="shared" si="40"/>
        <v xml:space="preserve"> </v>
      </c>
      <c r="X85" s="28" t="str">
        <f t="shared" si="40"/>
        <v xml:space="preserve"> </v>
      </c>
      <c r="Y85" s="28" t="str">
        <f t="shared" si="40"/>
        <v xml:space="preserve"> </v>
      </c>
      <c r="Z85" s="28" t="str">
        <f t="shared" si="40"/>
        <v xml:space="preserve"> </v>
      </c>
      <c r="AA85" s="28" t="str">
        <f t="shared" si="40"/>
        <v xml:space="preserve"> </v>
      </c>
      <c r="AB85" s="28" t="str">
        <f t="shared" si="40"/>
        <v xml:space="preserve"> </v>
      </c>
      <c r="AC85" s="28" t="str">
        <f t="shared" si="40"/>
        <v xml:space="preserve"> </v>
      </c>
      <c r="AD85" s="28" t="str">
        <f t="shared" si="40"/>
        <v xml:space="preserve"> </v>
      </c>
      <c r="AE85" s="28" t="str">
        <f t="shared" si="40"/>
        <v xml:space="preserve"> </v>
      </c>
      <c r="AF85" s="28" t="str">
        <f t="shared" si="40"/>
        <v xml:space="preserve"> </v>
      </c>
      <c r="AG85" s="28" t="str">
        <f t="shared" si="40"/>
        <v xml:space="preserve"> </v>
      </c>
      <c r="AH85" s="28" t="str">
        <f t="shared" si="40"/>
        <v xml:space="preserve"> </v>
      </c>
      <c r="AI85" s="28" t="str">
        <f t="shared" si="40"/>
        <v xml:space="preserve"> </v>
      </c>
      <c r="AJ85" s="28" t="str">
        <f t="shared" si="40"/>
        <v xml:space="preserve"> </v>
      </c>
      <c r="AK85" s="28" t="str">
        <f t="shared" si="40"/>
        <v xml:space="preserve"> </v>
      </c>
      <c r="AL85" s="28" t="str">
        <f t="shared" si="40"/>
        <v xml:space="preserve"> </v>
      </c>
      <c r="AM85" s="28" t="str">
        <f t="shared" si="40"/>
        <v xml:space="preserve"> </v>
      </c>
      <c r="AN85" s="28" t="str">
        <f t="shared" si="40"/>
        <v xml:space="preserve"> </v>
      </c>
    </row>
    <row r="86" spans="1:40" x14ac:dyDescent="0.15">
      <c r="C86" s="197"/>
      <c r="D86" s="23"/>
      <c r="E86" s="105" t="s">
        <v>218</v>
      </c>
      <c r="F86" s="59" t="s">
        <v>13</v>
      </c>
      <c r="G86" s="60" t="s">
        <v>62</v>
      </c>
      <c r="H86" s="59">
        <v>2</v>
      </c>
      <c r="I86" s="156"/>
      <c r="K86" s="81"/>
      <c r="L86" s="81"/>
      <c r="M86" s="66"/>
      <c r="N86" s="4"/>
      <c r="P86" s="28" t="str">
        <f t="shared" si="40"/>
        <v xml:space="preserve"> </v>
      </c>
      <c r="Q86" s="28">
        <f t="shared" si="40"/>
        <v>2</v>
      </c>
      <c r="R86" s="28" t="str">
        <f t="shared" si="40"/>
        <v xml:space="preserve"> </v>
      </c>
      <c r="S86" s="28" t="str">
        <f t="shared" si="40"/>
        <v xml:space="preserve"> </v>
      </c>
      <c r="T86" s="28" t="str">
        <f t="shared" si="40"/>
        <v xml:space="preserve"> </v>
      </c>
      <c r="U86" s="28" t="str">
        <f t="shared" si="40"/>
        <v xml:space="preserve"> </v>
      </c>
      <c r="V86" s="28" t="str">
        <f t="shared" si="40"/>
        <v xml:space="preserve"> </v>
      </c>
      <c r="W86" s="28" t="str">
        <f t="shared" si="40"/>
        <v xml:space="preserve"> </v>
      </c>
      <c r="X86" s="28" t="str">
        <f t="shared" si="40"/>
        <v xml:space="preserve"> </v>
      </c>
      <c r="Y86" s="28" t="str">
        <f t="shared" si="40"/>
        <v xml:space="preserve"> </v>
      </c>
      <c r="Z86" s="28" t="str">
        <f t="shared" si="40"/>
        <v xml:space="preserve"> </v>
      </c>
      <c r="AA86" s="28" t="str">
        <f t="shared" si="40"/>
        <v xml:space="preserve"> </v>
      </c>
      <c r="AB86" s="28" t="str">
        <f t="shared" si="40"/>
        <v xml:space="preserve"> </v>
      </c>
      <c r="AC86" s="28" t="str">
        <f t="shared" si="40"/>
        <v xml:space="preserve"> </v>
      </c>
      <c r="AD86" s="28" t="str">
        <f t="shared" si="40"/>
        <v xml:space="preserve"> </v>
      </c>
      <c r="AE86" s="28" t="str">
        <f t="shared" si="40"/>
        <v xml:space="preserve"> </v>
      </c>
      <c r="AF86" s="28" t="str">
        <f t="shared" si="40"/>
        <v xml:space="preserve"> </v>
      </c>
      <c r="AG86" s="28" t="str">
        <f t="shared" si="40"/>
        <v xml:space="preserve"> </v>
      </c>
      <c r="AH86" s="28" t="str">
        <f t="shared" si="40"/>
        <v xml:space="preserve"> </v>
      </c>
      <c r="AI86" s="28" t="str">
        <f t="shared" si="40"/>
        <v xml:space="preserve"> </v>
      </c>
      <c r="AJ86" s="28" t="str">
        <f t="shared" si="40"/>
        <v xml:space="preserve"> </v>
      </c>
      <c r="AK86" s="28" t="str">
        <f t="shared" si="40"/>
        <v xml:space="preserve"> </v>
      </c>
      <c r="AL86" s="28" t="str">
        <f t="shared" si="40"/>
        <v xml:space="preserve"> </v>
      </c>
      <c r="AM86" s="28" t="str">
        <f t="shared" si="40"/>
        <v xml:space="preserve"> </v>
      </c>
      <c r="AN86" s="28" t="str">
        <f t="shared" si="40"/>
        <v xml:space="preserve"> </v>
      </c>
    </row>
    <row r="87" spans="1:40" x14ac:dyDescent="0.15">
      <c r="C87" s="197"/>
      <c r="D87" s="23"/>
      <c r="E87" s="75" t="s">
        <v>219</v>
      </c>
      <c r="F87" s="59" t="s">
        <v>13</v>
      </c>
      <c r="G87" s="60" t="s">
        <v>62</v>
      </c>
      <c r="H87" s="59">
        <v>2</v>
      </c>
      <c r="I87" s="156"/>
      <c r="K87" s="81"/>
      <c r="L87" s="81"/>
      <c r="M87" s="66"/>
      <c r="N87" s="4"/>
    </row>
    <row r="88" spans="1:40" x14ac:dyDescent="0.15">
      <c r="C88" s="111"/>
      <c r="D88" s="23"/>
      <c r="E88" s="105" t="s">
        <v>528</v>
      </c>
      <c r="F88" s="59" t="s">
        <v>13</v>
      </c>
      <c r="G88" s="60" t="s">
        <v>59</v>
      </c>
      <c r="H88" s="59">
        <v>2</v>
      </c>
      <c r="I88" s="156">
        <f>SUM(H88:H94)</f>
        <v>8.5</v>
      </c>
      <c r="K88" s="81"/>
      <c r="L88" s="81"/>
      <c r="M88" s="66"/>
      <c r="N88" s="4"/>
    </row>
    <row r="89" spans="1:40" x14ac:dyDescent="0.15">
      <c r="C89" s="111"/>
      <c r="D89" s="23"/>
      <c r="E89" s="105" t="s">
        <v>529</v>
      </c>
      <c r="F89" s="59" t="s">
        <v>13</v>
      </c>
      <c r="G89" s="60" t="s">
        <v>59</v>
      </c>
      <c r="H89" s="59">
        <v>2</v>
      </c>
      <c r="I89" s="156"/>
      <c r="K89" s="81"/>
      <c r="L89" s="81"/>
      <c r="M89" s="66"/>
      <c r="N89" s="4"/>
    </row>
    <row r="90" spans="1:40" x14ac:dyDescent="0.15">
      <c r="C90" s="111"/>
      <c r="D90" s="23"/>
      <c r="E90" s="105" t="s">
        <v>163</v>
      </c>
      <c r="F90" s="59" t="s">
        <v>14</v>
      </c>
      <c r="G90" s="60" t="s">
        <v>59</v>
      </c>
      <c r="H90" s="59">
        <v>2</v>
      </c>
      <c r="I90" s="156"/>
      <c r="K90" s="81"/>
      <c r="L90" s="81"/>
      <c r="M90" s="66"/>
      <c r="N90" s="4"/>
    </row>
    <row r="91" spans="1:40" x14ac:dyDescent="0.15">
      <c r="C91" s="111"/>
      <c r="D91" s="274" t="s">
        <v>421</v>
      </c>
      <c r="E91" s="105" t="s">
        <v>522</v>
      </c>
      <c r="F91" s="59" t="s">
        <v>22</v>
      </c>
      <c r="G91" s="60" t="s">
        <v>63</v>
      </c>
      <c r="H91" s="59">
        <v>1.5</v>
      </c>
      <c r="I91" s="156"/>
      <c r="K91" s="81"/>
      <c r="L91" s="81"/>
      <c r="M91" s="66"/>
      <c r="N91" s="4"/>
    </row>
    <row r="92" spans="1:40" x14ac:dyDescent="0.15">
      <c r="C92" s="111"/>
      <c r="D92" s="274" t="s">
        <v>422</v>
      </c>
      <c r="E92" s="105" t="s">
        <v>423</v>
      </c>
      <c r="F92" s="59" t="s">
        <v>22</v>
      </c>
      <c r="G92" s="60" t="s">
        <v>59</v>
      </c>
      <c r="H92" s="59">
        <v>1</v>
      </c>
      <c r="I92" s="156"/>
      <c r="K92" s="81"/>
      <c r="L92" s="81"/>
      <c r="M92" s="66"/>
      <c r="N92" s="4"/>
    </row>
    <row r="93" spans="1:40" x14ac:dyDescent="0.15">
      <c r="C93" s="111"/>
      <c r="D93" s="274"/>
      <c r="E93" s="105" t="s">
        <v>517</v>
      </c>
      <c r="F93" s="68" t="s">
        <v>21</v>
      </c>
      <c r="G93" s="76"/>
      <c r="H93" s="172"/>
      <c r="I93" s="273">
        <v>4</v>
      </c>
      <c r="K93" s="81"/>
      <c r="L93" s="81"/>
      <c r="M93" s="66"/>
      <c r="N93" s="4"/>
    </row>
    <row r="94" spans="1:40" x14ac:dyDescent="0.15">
      <c r="C94" s="111"/>
      <c r="D94" s="23"/>
      <c r="E94" s="75" t="s">
        <v>527</v>
      </c>
      <c r="F94" s="59"/>
      <c r="G94" s="60"/>
      <c r="H94" s="59"/>
      <c r="I94" s="180">
        <v>0.56999999999999995</v>
      </c>
      <c r="K94" s="81"/>
      <c r="L94" s="81"/>
      <c r="M94" s="66"/>
      <c r="N94" s="4"/>
    </row>
    <row r="95" spans="1:40" x14ac:dyDescent="0.15">
      <c r="A95" s="132"/>
      <c r="B95" s="132"/>
      <c r="C95" s="166"/>
      <c r="D95" s="167"/>
      <c r="E95" s="168"/>
      <c r="F95" s="168"/>
      <c r="G95" s="169"/>
      <c r="H95" s="168"/>
      <c r="I95" s="170"/>
      <c r="J95" s="170"/>
      <c r="K95" s="159"/>
      <c r="L95" s="159"/>
      <c r="M95" s="160"/>
      <c r="N95" s="4" t="str">
        <f t="shared" ca="1" si="31"/>
        <v/>
      </c>
      <c r="O95" s="47">
        <f>SUM(P95:AN95)</f>
        <v>12.5</v>
      </c>
      <c r="P95" s="22">
        <f t="shared" ref="P95:AN95" si="41">SUM(P97:P107)</f>
        <v>0</v>
      </c>
      <c r="Q95" s="22">
        <f t="shared" si="41"/>
        <v>4</v>
      </c>
      <c r="R95" s="22">
        <f t="shared" si="41"/>
        <v>0</v>
      </c>
      <c r="S95" s="22">
        <f t="shared" si="41"/>
        <v>0</v>
      </c>
      <c r="T95" s="22">
        <f t="shared" si="41"/>
        <v>4</v>
      </c>
      <c r="U95" s="22">
        <f t="shared" si="41"/>
        <v>0</v>
      </c>
      <c r="V95" s="22">
        <f t="shared" si="41"/>
        <v>0</v>
      </c>
      <c r="W95" s="22">
        <f t="shared" si="41"/>
        <v>4.5</v>
      </c>
      <c r="X95" s="22">
        <f t="shared" si="41"/>
        <v>0</v>
      </c>
      <c r="Y95" s="22">
        <f t="shared" si="41"/>
        <v>0</v>
      </c>
      <c r="Z95" s="22">
        <f t="shared" si="41"/>
        <v>0</v>
      </c>
      <c r="AA95" s="22">
        <f t="shared" si="41"/>
        <v>0</v>
      </c>
      <c r="AB95" s="22">
        <f t="shared" si="41"/>
        <v>0</v>
      </c>
      <c r="AC95" s="22">
        <f t="shared" si="41"/>
        <v>0</v>
      </c>
      <c r="AD95" s="22">
        <f t="shared" si="41"/>
        <v>0</v>
      </c>
      <c r="AE95" s="22">
        <f t="shared" si="41"/>
        <v>0</v>
      </c>
      <c r="AF95" s="22">
        <f t="shared" si="41"/>
        <v>0</v>
      </c>
      <c r="AG95" s="22">
        <f t="shared" si="41"/>
        <v>0</v>
      </c>
      <c r="AH95" s="22">
        <f t="shared" si="41"/>
        <v>0</v>
      </c>
      <c r="AI95" s="22">
        <f t="shared" si="41"/>
        <v>0</v>
      </c>
      <c r="AJ95" s="22">
        <f t="shared" si="41"/>
        <v>0</v>
      </c>
      <c r="AK95" s="22">
        <f t="shared" si="41"/>
        <v>0</v>
      </c>
      <c r="AL95" s="22">
        <f t="shared" si="41"/>
        <v>0</v>
      </c>
      <c r="AM95" s="22">
        <f t="shared" si="41"/>
        <v>0</v>
      </c>
      <c r="AN95" s="22">
        <f t="shared" si="41"/>
        <v>0</v>
      </c>
    </row>
    <row r="96" spans="1:40" x14ac:dyDescent="0.15">
      <c r="A96" s="140" t="s">
        <v>109</v>
      </c>
      <c r="B96" s="140" t="s">
        <v>54</v>
      </c>
      <c r="C96" s="161" t="s">
        <v>110</v>
      </c>
      <c r="D96" s="142" t="s">
        <v>10</v>
      </c>
      <c r="E96" s="143"/>
      <c r="F96" s="61"/>
      <c r="G96" s="106"/>
      <c r="H96" s="109"/>
      <c r="I96" s="91">
        <f>SUM(I97:I108)</f>
        <v>24.57</v>
      </c>
      <c r="J96" s="107">
        <f>I96/2</f>
        <v>12.285</v>
      </c>
      <c r="K96" s="131"/>
      <c r="L96" s="131"/>
      <c r="M96" s="83">
        <v>1</v>
      </c>
      <c r="N96" s="4" t="str">
        <f t="shared" ca="1" si="31"/>
        <v/>
      </c>
      <c r="O96" s="47">
        <f>SUM(P96:AN96)</f>
        <v>0.52083333333333326</v>
      </c>
      <c r="P96" s="21">
        <f>P95/24</f>
        <v>0</v>
      </c>
      <c r="Q96" s="21">
        <f t="shared" ref="Q96:AJ96" si="42">Q95/24</f>
        <v>0.16666666666666666</v>
      </c>
      <c r="R96" s="21">
        <f t="shared" si="42"/>
        <v>0</v>
      </c>
      <c r="S96" s="21">
        <f t="shared" si="42"/>
        <v>0</v>
      </c>
      <c r="T96" s="21">
        <f t="shared" si="42"/>
        <v>0.16666666666666666</v>
      </c>
      <c r="U96" s="21">
        <f t="shared" si="42"/>
        <v>0</v>
      </c>
      <c r="V96" s="21">
        <f t="shared" si="42"/>
        <v>0</v>
      </c>
      <c r="W96" s="21">
        <f t="shared" si="42"/>
        <v>0.1875</v>
      </c>
      <c r="X96" s="21">
        <f t="shared" si="42"/>
        <v>0</v>
      </c>
      <c r="Y96" s="21">
        <f t="shared" si="42"/>
        <v>0</v>
      </c>
      <c r="Z96" s="21">
        <f t="shared" si="42"/>
        <v>0</v>
      </c>
      <c r="AA96" s="21">
        <f t="shared" si="42"/>
        <v>0</v>
      </c>
      <c r="AB96" s="21">
        <f t="shared" si="42"/>
        <v>0</v>
      </c>
      <c r="AC96" s="21">
        <f t="shared" si="42"/>
        <v>0</v>
      </c>
      <c r="AD96" s="21">
        <f t="shared" si="42"/>
        <v>0</v>
      </c>
      <c r="AE96" s="21">
        <f t="shared" si="42"/>
        <v>0</v>
      </c>
      <c r="AF96" s="21">
        <f t="shared" si="42"/>
        <v>0</v>
      </c>
      <c r="AG96" s="21">
        <f t="shared" si="42"/>
        <v>0</v>
      </c>
      <c r="AH96" s="21">
        <f t="shared" si="42"/>
        <v>0</v>
      </c>
      <c r="AI96" s="21">
        <f t="shared" si="42"/>
        <v>0</v>
      </c>
      <c r="AJ96" s="21">
        <f t="shared" si="42"/>
        <v>0</v>
      </c>
      <c r="AK96" s="21">
        <f>AK95/24</f>
        <v>0</v>
      </c>
      <c r="AL96" s="21">
        <f>AL95/24</f>
        <v>0</v>
      </c>
      <c r="AM96" s="21">
        <f t="shared" ref="AM96:AN96" si="43">AM95/24</f>
        <v>0</v>
      </c>
      <c r="AN96" s="21">
        <f t="shared" si="43"/>
        <v>0</v>
      </c>
    </row>
    <row r="97" spans="1:40" x14ac:dyDescent="0.15">
      <c r="A97" s="146"/>
      <c r="B97" s="146"/>
      <c r="C97" s="161"/>
      <c r="D97" s="142"/>
      <c r="E97" s="105" t="s">
        <v>111</v>
      </c>
      <c r="F97" s="59" t="s">
        <v>13</v>
      </c>
      <c r="G97" s="60" t="s">
        <v>62</v>
      </c>
      <c r="H97" s="59">
        <v>2</v>
      </c>
      <c r="I97" s="156">
        <f>SUM(H97:H103)</f>
        <v>12.5</v>
      </c>
      <c r="J97" s="107"/>
      <c r="K97" s="145"/>
      <c r="L97" s="145"/>
      <c r="M97" s="148"/>
      <c r="N97" s="4" t="str">
        <f t="shared" ca="1" si="31"/>
        <v/>
      </c>
      <c r="O97" s="7"/>
      <c r="P97" s="28" t="str">
        <f t="shared" ref="P97:AN105" si="44">IF($F97=P$1,$H97," ")</f>
        <v xml:space="preserve"> </v>
      </c>
      <c r="Q97" s="28">
        <f t="shared" si="44"/>
        <v>2</v>
      </c>
      <c r="R97" s="28" t="str">
        <f t="shared" si="44"/>
        <v xml:space="preserve"> </v>
      </c>
      <c r="S97" s="28" t="str">
        <f t="shared" si="44"/>
        <v xml:space="preserve"> </v>
      </c>
      <c r="T97" s="28" t="str">
        <f t="shared" si="44"/>
        <v xml:space="preserve"> </v>
      </c>
      <c r="U97" s="28" t="str">
        <f t="shared" si="44"/>
        <v xml:space="preserve"> </v>
      </c>
      <c r="V97" s="28" t="str">
        <f t="shared" si="44"/>
        <v xml:space="preserve"> </v>
      </c>
      <c r="W97" s="28" t="str">
        <f t="shared" si="44"/>
        <v xml:space="preserve"> </v>
      </c>
      <c r="X97" s="28" t="str">
        <f t="shared" si="44"/>
        <v xml:space="preserve"> </v>
      </c>
      <c r="Y97" s="28" t="str">
        <f t="shared" si="44"/>
        <v xml:space="preserve"> </v>
      </c>
      <c r="Z97" s="28" t="str">
        <f t="shared" si="44"/>
        <v xml:space="preserve"> </v>
      </c>
      <c r="AA97" s="28" t="str">
        <f t="shared" si="44"/>
        <v xml:space="preserve"> </v>
      </c>
      <c r="AB97" s="28" t="str">
        <f t="shared" si="44"/>
        <v xml:space="preserve"> </v>
      </c>
      <c r="AC97" s="28" t="str">
        <f t="shared" si="44"/>
        <v xml:space="preserve"> </v>
      </c>
      <c r="AD97" s="28" t="str">
        <f t="shared" si="44"/>
        <v xml:space="preserve"> </v>
      </c>
      <c r="AE97" s="28" t="str">
        <f t="shared" si="44"/>
        <v xml:space="preserve"> </v>
      </c>
      <c r="AF97" s="28" t="str">
        <f t="shared" si="44"/>
        <v xml:space="preserve"> </v>
      </c>
      <c r="AG97" s="28" t="str">
        <f t="shared" si="44"/>
        <v xml:space="preserve"> </v>
      </c>
      <c r="AH97" s="28" t="str">
        <f t="shared" si="44"/>
        <v xml:space="preserve"> </v>
      </c>
      <c r="AI97" s="28" t="str">
        <f t="shared" si="44"/>
        <v xml:space="preserve"> </v>
      </c>
      <c r="AJ97" s="28" t="str">
        <f t="shared" si="44"/>
        <v xml:space="preserve"> </v>
      </c>
      <c r="AK97" s="28" t="str">
        <f t="shared" si="44"/>
        <v xml:space="preserve"> </v>
      </c>
      <c r="AL97" s="28" t="str">
        <f t="shared" si="44"/>
        <v xml:space="preserve"> </v>
      </c>
      <c r="AM97" s="28" t="str">
        <f t="shared" si="44"/>
        <v xml:space="preserve"> </v>
      </c>
      <c r="AN97" s="28" t="str">
        <f t="shared" si="44"/>
        <v xml:space="preserve"> </v>
      </c>
    </row>
    <row r="98" spans="1:40" x14ac:dyDescent="0.15">
      <c r="A98" s="146"/>
      <c r="B98" s="146"/>
      <c r="C98" s="161"/>
      <c r="D98" s="151"/>
      <c r="E98" s="105" t="s">
        <v>112</v>
      </c>
      <c r="F98" s="59" t="s">
        <v>13</v>
      </c>
      <c r="G98" s="60" t="s">
        <v>62</v>
      </c>
      <c r="H98" s="59">
        <v>2</v>
      </c>
      <c r="I98" s="156"/>
      <c r="J98" s="107"/>
      <c r="K98" s="145"/>
      <c r="L98" s="145"/>
      <c r="M98" s="148"/>
      <c r="N98" s="4" t="str">
        <f t="shared" ca="1" si="31"/>
        <v/>
      </c>
      <c r="O98" s="7"/>
      <c r="P98" s="28" t="str">
        <f t="shared" si="44"/>
        <v xml:space="preserve"> </v>
      </c>
      <c r="Q98" s="28">
        <f t="shared" si="44"/>
        <v>2</v>
      </c>
      <c r="R98" s="28" t="str">
        <f t="shared" si="44"/>
        <v xml:space="preserve"> </v>
      </c>
      <c r="S98" s="28" t="str">
        <f t="shared" si="44"/>
        <v xml:space="preserve"> </v>
      </c>
      <c r="T98" s="28" t="str">
        <f t="shared" si="44"/>
        <v xml:space="preserve"> </v>
      </c>
      <c r="U98" s="28" t="str">
        <f t="shared" si="44"/>
        <v xml:space="preserve"> </v>
      </c>
      <c r="V98" s="28" t="str">
        <f t="shared" si="44"/>
        <v xml:space="preserve"> </v>
      </c>
      <c r="W98" s="28" t="str">
        <f t="shared" si="44"/>
        <v xml:space="preserve"> </v>
      </c>
      <c r="X98" s="28" t="str">
        <f t="shared" si="44"/>
        <v xml:space="preserve"> </v>
      </c>
      <c r="Y98" s="28" t="str">
        <f t="shared" si="44"/>
        <v xml:space="preserve"> </v>
      </c>
      <c r="Z98" s="28" t="str">
        <f t="shared" si="44"/>
        <v xml:space="preserve"> </v>
      </c>
      <c r="AA98" s="28" t="str">
        <f t="shared" si="44"/>
        <v xml:space="preserve"> </v>
      </c>
      <c r="AB98" s="28" t="str">
        <f t="shared" si="44"/>
        <v xml:space="preserve"> </v>
      </c>
      <c r="AC98" s="28" t="str">
        <f t="shared" si="44"/>
        <v xml:space="preserve"> </v>
      </c>
      <c r="AD98" s="28" t="str">
        <f t="shared" si="44"/>
        <v xml:space="preserve"> </v>
      </c>
      <c r="AE98" s="28" t="str">
        <f t="shared" si="44"/>
        <v xml:space="preserve"> </v>
      </c>
      <c r="AF98" s="28" t="str">
        <f t="shared" si="44"/>
        <v xml:space="preserve"> </v>
      </c>
      <c r="AG98" s="28" t="str">
        <f t="shared" si="44"/>
        <v xml:space="preserve"> </v>
      </c>
      <c r="AH98" s="28" t="str">
        <f t="shared" si="44"/>
        <v xml:space="preserve"> </v>
      </c>
      <c r="AI98" s="28" t="str">
        <f t="shared" si="44"/>
        <v xml:space="preserve"> </v>
      </c>
      <c r="AJ98" s="28" t="str">
        <f t="shared" si="44"/>
        <v xml:space="preserve"> </v>
      </c>
      <c r="AK98" s="28" t="str">
        <f t="shared" si="44"/>
        <v xml:space="preserve"> </v>
      </c>
      <c r="AL98" s="28" t="str">
        <f t="shared" si="44"/>
        <v xml:space="preserve"> </v>
      </c>
      <c r="AM98" s="28" t="str">
        <f t="shared" si="44"/>
        <v xml:space="preserve"> </v>
      </c>
      <c r="AN98" s="28" t="str">
        <f t="shared" si="44"/>
        <v xml:space="preserve"> </v>
      </c>
    </row>
    <row r="99" spans="1:40" x14ac:dyDescent="0.15">
      <c r="A99" s="146"/>
      <c r="B99" s="146"/>
      <c r="C99" s="161"/>
      <c r="D99" s="151"/>
      <c r="E99" s="105" t="s">
        <v>113</v>
      </c>
      <c r="F99" s="59" t="s">
        <v>13</v>
      </c>
      <c r="G99" s="60" t="s">
        <v>62</v>
      </c>
      <c r="H99" s="59">
        <v>2</v>
      </c>
      <c r="I99" s="156"/>
      <c r="J99" s="107"/>
      <c r="K99" s="145"/>
      <c r="L99" s="145"/>
      <c r="M99" s="148"/>
      <c r="N99" s="4"/>
      <c r="O99" s="7"/>
    </row>
    <row r="100" spans="1:40" x14ac:dyDescent="0.15">
      <c r="A100" s="146"/>
      <c r="B100" s="146"/>
      <c r="C100" s="161"/>
      <c r="D100" s="151"/>
      <c r="E100" s="105" t="s">
        <v>114</v>
      </c>
      <c r="F100" s="59" t="s">
        <v>13</v>
      </c>
      <c r="G100" s="60" t="s">
        <v>62</v>
      </c>
      <c r="H100" s="59">
        <v>2</v>
      </c>
      <c r="I100" s="156"/>
      <c r="J100" s="107"/>
      <c r="K100" s="145"/>
      <c r="L100" s="145"/>
      <c r="M100" s="148"/>
      <c r="N100" s="4"/>
      <c r="O100" s="7"/>
    </row>
    <row r="101" spans="1:40" x14ac:dyDescent="0.15">
      <c r="A101" s="146"/>
      <c r="B101" s="146"/>
      <c r="C101" s="161"/>
      <c r="D101" s="142"/>
      <c r="E101" s="105" t="s">
        <v>115</v>
      </c>
      <c r="F101" s="59" t="s">
        <v>14</v>
      </c>
      <c r="G101" s="60" t="s">
        <v>62</v>
      </c>
      <c r="H101" s="59">
        <v>2</v>
      </c>
      <c r="I101" s="156"/>
      <c r="J101" s="107"/>
      <c r="K101" s="145"/>
      <c r="L101" s="145"/>
      <c r="M101" s="148"/>
      <c r="N101" s="4" t="str">
        <f t="shared" ca="1" si="31"/>
        <v/>
      </c>
      <c r="O101" s="7"/>
      <c r="P101" s="28" t="str">
        <f t="shared" si="44"/>
        <v xml:space="preserve"> </v>
      </c>
      <c r="Q101" s="28" t="str">
        <f t="shared" si="44"/>
        <v xml:space="preserve"> </v>
      </c>
      <c r="R101" s="28" t="str">
        <f t="shared" si="44"/>
        <v xml:space="preserve"> </v>
      </c>
      <c r="S101" s="28" t="str">
        <f t="shared" si="44"/>
        <v xml:space="preserve"> </v>
      </c>
      <c r="T101" s="28">
        <f t="shared" si="44"/>
        <v>2</v>
      </c>
      <c r="U101" s="28" t="str">
        <f t="shared" si="44"/>
        <v xml:space="preserve"> </v>
      </c>
      <c r="V101" s="28" t="str">
        <f t="shared" si="44"/>
        <v xml:space="preserve"> </v>
      </c>
      <c r="W101" s="28" t="str">
        <f t="shared" si="44"/>
        <v xml:space="preserve"> </v>
      </c>
      <c r="X101" s="28" t="str">
        <f t="shared" si="44"/>
        <v xml:space="preserve"> </v>
      </c>
      <c r="Y101" s="28" t="str">
        <f t="shared" si="44"/>
        <v xml:space="preserve"> </v>
      </c>
      <c r="Z101" s="28" t="str">
        <f t="shared" si="44"/>
        <v xml:space="preserve"> </v>
      </c>
      <c r="AA101" s="28" t="str">
        <f t="shared" si="44"/>
        <v xml:space="preserve"> </v>
      </c>
      <c r="AB101" s="28" t="str">
        <f t="shared" si="44"/>
        <v xml:space="preserve"> </v>
      </c>
      <c r="AC101" s="28" t="str">
        <f t="shared" si="44"/>
        <v xml:space="preserve"> </v>
      </c>
      <c r="AD101" s="28" t="str">
        <f t="shared" si="44"/>
        <v xml:space="preserve"> </v>
      </c>
      <c r="AE101" s="28" t="str">
        <f t="shared" si="44"/>
        <v xml:space="preserve"> </v>
      </c>
      <c r="AF101" s="28" t="str">
        <f t="shared" si="44"/>
        <v xml:space="preserve"> </v>
      </c>
      <c r="AG101" s="28" t="str">
        <f t="shared" si="44"/>
        <v xml:space="preserve"> </v>
      </c>
      <c r="AH101" s="28" t="str">
        <f t="shared" si="44"/>
        <v xml:space="preserve"> </v>
      </c>
      <c r="AI101" s="28" t="str">
        <f t="shared" si="44"/>
        <v xml:space="preserve"> </v>
      </c>
      <c r="AJ101" s="28" t="str">
        <f t="shared" si="44"/>
        <v xml:space="preserve"> </v>
      </c>
      <c r="AK101" s="28" t="str">
        <f t="shared" si="44"/>
        <v xml:space="preserve"> </v>
      </c>
      <c r="AL101" s="28" t="str">
        <f t="shared" si="44"/>
        <v xml:space="preserve"> </v>
      </c>
      <c r="AM101" s="28" t="str">
        <f t="shared" si="44"/>
        <v xml:space="preserve"> </v>
      </c>
      <c r="AN101" s="28" t="str">
        <f t="shared" si="44"/>
        <v xml:space="preserve"> </v>
      </c>
    </row>
    <row r="102" spans="1:40" x14ac:dyDescent="0.15">
      <c r="A102" s="146"/>
      <c r="B102" s="146"/>
      <c r="C102" s="161"/>
      <c r="D102" s="151"/>
      <c r="E102" s="105" t="s">
        <v>116</v>
      </c>
      <c r="F102" s="59" t="s">
        <v>14</v>
      </c>
      <c r="G102" s="60" t="s">
        <v>62</v>
      </c>
      <c r="H102" s="59">
        <v>2</v>
      </c>
      <c r="I102" s="156"/>
      <c r="J102" s="107"/>
      <c r="K102" s="145"/>
      <c r="L102" s="145"/>
      <c r="M102" s="148"/>
      <c r="N102" s="4" t="str">
        <f t="shared" ca="1" si="31"/>
        <v/>
      </c>
      <c r="O102" s="7"/>
      <c r="P102" s="28" t="str">
        <f t="shared" si="44"/>
        <v xml:space="preserve"> </v>
      </c>
      <c r="Q102" s="28" t="str">
        <f t="shared" si="44"/>
        <v xml:space="preserve"> </v>
      </c>
      <c r="R102" s="28" t="str">
        <f t="shared" si="44"/>
        <v xml:space="preserve"> </v>
      </c>
      <c r="S102" s="28" t="str">
        <f t="shared" si="44"/>
        <v xml:space="preserve"> </v>
      </c>
      <c r="T102" s="28">
        <f t="shared" si="44"/>
        <v>2</v>
      </c>
      <c r="U102" s="28" t="str">
        <f t="shared" si="44"/>
        <v xml:space="preserve"> </v>
      </c>
      <c r="V102" s="28" t="str">
        <f t="shared" si="44"/>
        <v xml:space="preserve"> </v>
      </c>
      <c r="W102" s="28" t="str">
        <f t="shared" si="44"/>
        <v xml:space="preserve"> </v>
      </c>
      <c r="X102" s="28" t="str">
        <f t="shared" si="44"/>
        <v xml:space="preserve"> </v>
      </c>
      <c r="Y102" s="28" t="str">
        <f t="shared" si="44"/>
        <v xml:space="preserve"> </v>
      </c>
      <c r="Z102" s="28" t="str">
        <f t="shared" si="44"/>
        <v xml:space="preserve"> </v>
      </c>
      <c r="AA102" s="28" t="str">
        <f t="shared" si="44"/>
        <v xml:space="preserve"> </v>
      </c>
      <c r="AB102" s="28" t="str">
        <f t="shared" si="44"/>
        <v xml:space="preserve"> </v>
      </c>
      <c r="AC102" s="28" t="str">
        <f t="shared" si="44"/>
        <v xml:space="preserve"> </v>
      </c>
      <c r="AD102" s="28" t="str">
        <f t="shared" si="44"/>
        <v xml:space="preserve"> </v>
      </c>
      <c r="AE102" s="28" t="str">
        <f t="shared" si="44"/>
        <v xml:space="preserve"> </v>
      </c>
      <c r="AF102" s="28" t="str">
        <f t="shared" si="44"/>
        <v xml:space="preserve"> </v>
      </c>
      <c r="AG102" s="28" t="str">
        <f t="shared" si="44"/>
        <v xml:space="preserve"> </v>
      </c>
      <c r="AH102" s="28" t="str">
        <f t="shared" si="44"/>
        <v xml:space="preserve"> </v>
      </c>
      <c r="AI102" s="28" t="str">
        <f t="shared" si="44"/>
        <v xml:space="preserve"> </v>
      </c>
      <c r="AJ102" s="28" t="str">
        <f t="shared" si="44"/>
        <v xml:space="preserve"> </v>
      </c>
      <c r="AK102" s="28" t="str">
        <f t="shared" si="44"/>
        <v xml:space="preserve"> </v>
      </c>
      <c r="AL102" s="28" t="str">
        <f t="shared" si="44"/>
        <v xml:space="preserve"> </v>
      </c>
      <c r="AM102" s="28" t="str">
        <f t="shared" si="44"/>
        <v xml:space="preserve"> </v>
      </c>
      <c r="AN102" s="28" t="str">
        <f t="shared" si="44"/>
        <v xml:space="preserve"> </v>
      </c>
    </row>
    <row r="103" spans="1:40" x14ac:dyDescent="0.15">
      <c r="A103" s="146"/>
      <c r="B103" s="146"/>
      <c r="C103" s="161"/>
      <c r="D103" s="151"/>
      <c r="E103" s="73" t="s">
        <v>75</v>
      </c>
      <c r="F103" s="68" t="s">
        <v>18</v>
      </c>
      <c r="G103" s="60" t="s">
        <v>55</v>
      </c>
      <c r="H103" s="59">
        <v>0.5</v>
      </c>
      <c r="I103" s="156"/>
      <c r="J103" s="107"/>
      <c r="K103" s="145"/>
      <c r="L103" s="145"/>
      <c r="M103" s="148"/>
      <c r="N103" s="4" t="str">
        <f t="shared" ca="1" si="31"/>
        <v/>
      </c>
      <c r="O103" s="7"/>
      <c r="P103" s="28" t="str">
        <f t="shared" si="44"/>
        <v xml:space="preserve"> </v>
      </c>
      <c r="Q103" s="28" t="str">
        <f t="shared" si="44"/>
        <v xml:space="preserve"> </v>
      </c>
      <c r="R103" s="28" t="str">
        <f t="shared" si="44"/>
        <v xml:space="preserve"> </v>
      </c>
      <c r="S103" s="28" t="str">
        <f t="shared" si="44"/>
        <v xml:space="preserve"> </v>
      </c>
      <c r="T103" s="28" t="str">
        <f t="shared" si="44"/>
        <v xml:space="preserve"> </v>
      </c>
      <c r="U103" s="28" t="str">
        <f t="shared" si="44"/>
        <v xml:space="preserve"> </v>
      </c>
      <c r="V103" s="28" t="str">
        <f t="shared" si="44"/>
        <v xml:space="preserve"> </v>
      </c>
      <c r="W103" s="28">
        <f t="shared" si="44"/>
        <v>0.5</v>
      </c>
      <c r="X103" s="28" t="str">
        <f t="shared" si="44"/>
        <v xml:space="preserve"> </v>
      </c>
      <c r="Y103" s="28" t="str">
        <f t="shared" si="44"/>
        <v xml:space="preserve"> </v>
      </c>
      <c r="Z103" s="28" t="str">
        <f t="shared" si="44"/>
        <v xml:space="preserve"> </v>
      </c>
      <c r="AA103" s="28" t="str">
        <f t="shared" si="44"/>
        <v xml:space="preserve"> </v>
      </c>
      <c r="AB103" s="28" t="str">
        <f t="shared" si="44"/>
        <v xml:space="preserve"> </v>
      </c>
      <c r="AC103" s="28" t="str">
        <f t="shared" si="44"/>
        <v xml:space="preserve"> </v>
      </c>
      <c r="AD103" s="28" t="str">
        <f t="shared" si="44"/>
        <v xml:space="preserve"> </v>
      </c>
      <c r="AE103" s="28" t="str">
        <f t="shared" si="44"/>
        <v xml:space="preserve"> </v>
      </c>
      <c r="AF103" s="28" t="str">
        <f t="shared" si="44"/>
        <v xml:space="preserve"> </v>
      </c>
      <c r="AG103" s="28" t="str">
        <f t="shared" si="44"/>
        <v xml:space="preserve"> </v>
      </c>
      <c r="AH103" s="28" t="str">
        <f t="shared" si="44"/>
        <v xml:space="preserve"> </v>
      </c>
      <c r="AI103" s="28" t="str">
        <f t="shared" si="44"/>
        <v xml:space="preserve"> </v>
      </c>
      <c r="AJ103" s="28" t="str">
        <f t="shared" si="44"/>
        <v xml:space="preserve"> </v>
      </c>
      <c r="AK103" s="28" t="str">
        <f t="shared" si="44"/>
        <v xml:space="preserve"> </v>
      </c>
      <c r="AL103" s="28" t="str">
        <f t="shared" si="44"/>
        <v xml:space="preserve"> </v>
      </c>
      <c r="AM103" s="28" t="str">
        <f t="shared" si="44"/>
        <v xml:space="preserve"> </v>
      </c>
      <c r="AN103" s="28" t="str">
        <f t="shared" si="44"/>
        <v xml:space="preserve"> </v>
      </c>
    </row>
    <row r="104" spans="1:40" x14ac:dyDescent="0.15">
      <c r="A104" s="115"/>
      <c r="B104" s="115"/>
      <c r="C104" s="79"/>
      <c r="D104" s="142"/>
      <c r="E104" s="105" t="s">
        <v>231</v>
      </c>
      <c r="F104" s="59" t="s">
        <v>18</v>
      </c>
      <c r="G104" s="60" t="s">
        <v>58</v>
      </c>
      <c r="H104" s="59">
        <v>2</v>
      </c>
      <c r="I104" s="156">
        <f>SUM(H104:H106)</f>
        <v>6.5</v>
      </c>
      <c r="J104" s="107"/>
      <c r="K104" s="145"/>
      <c r="L104" s="145"/>
      <c r="M104" s="148"/>
      <c r="N104" s="4" t="str">
        <f t="shared" ca="1" si="31"/>
        <v/>
      </c>
      <c r="O104" s="7"/>
      <c r="P104" s="28" t="str">
        <f t="shared" si="44"/>
        <v xml:space="preserve"> </v>
      </c>
      <c r="Q104" s="28" t="str">
        <f t="shared" si="44"/>
        <v xml:space="preserve"> </v>
      </c>
      <c r="R104" s="28" t="str">
        <f t="shared" si="44"/>
        <v xml:space="preserve"> </v>
      </c>
      <c r="S104" s="28" t="str">
        <f t="shared" si="44"/>
        <v xml:space="preserve"> </v>
      </c>
      <c r="T104" s="28" t="str">
        <f t="shared" si="44"/>
        <v xml:space="preserve"> </v>
      </c>
      <c r="U104" s="28" t="str">
        <f t="shared" si="44"/>
        <v xml:space="preserve"> </v>
      </c>
      <c r="V104" s="28" t="str">
        <f t="shared" si="44"/>
        <v xml:space="preserve"> </v>
      </c>
      <c r="W104" s="28">
        <f t="shared" si="44"/>
        <v>2</v>
      </c>
      <c r="X104" s="28" t="str">
        <f t="shared" si="44"/>
        <v xml:space="preserve"> </v>
      </c>
      <c r="Y104" s="28" t="str">
        <f t="shared" si="44"/>
        <v xml:space="preserve"> </v>
      </c>
      <c r="Z104" s="28" t="str">
        <f t="shared" si="44"/>
        <v xml:space="preserve"> </v>
      </c>
      <c r="AA104" s="28" t="str">
        <f t="shared" si="44"/>
        <v xml:space="preserve"> </v>
      </c>
      <c r="AB104" s="28" t="str">
        <f t="shared" si="44"/>
        <v xml:space="preserve"> </v>
      </c>
      <c r="AC104" s="28" t="str">
        <f t="shared" si="44"/>
        <v xml:space="preserve"> </v>
      </c>
      <c r="AD104" s="28" t="str">
        <f t="shared" si="44"/>
        <v xml:space="preserve"> </v>
      </c>
      <c r="AE104" s="28" t="str">
        <f t="shared" si="44"/>
        <v xml:space="preserve"> </v>
      </c>
      <c r="AF104" s="28" t="str">
        <f t="shared" si="44"/>
        <v xml:space="preserve"> </v>
      </c>
      <c r="AG104" s="28" t="str">
        <f t="shared" si="44"/>
        <v xml:space="preserve"> </v>
      </c>
      <c r="AH104" s="28" t="str">
        <f t="shared" si="44"/>
        <v xml:space="preserve"> </v>
      </c>
      <c r="AI104" s="28" t="str">
        <f t="shared" si="44"/>
        <v xml:space="preserve"> </v>
      </c>
      <c r="AJ104" s="28" t="str">
        <f t="shared" si="44"/>
        <v xml:space="preserve"> </v>
      </c>
      <c r="AK104" s="28" t="str">
        <f t="shared" si="44"/>
        <v xml:space="preserve"> </v>
      </c>
      <c r="AL104" s="28" t="str">
        <f t="shared" si="44"/>
        <v xml:space="preserve"> </v>
      </c>
      <c r="AM104" s="28" t="str">
        <f t="shared" si="44"/>
        <v xml:space="preserve"> </v>
      </c>
      <c r="AN104" s="28" t="str">
        <f t="shared" si="44"/>
        <v xml:space="preserve"> </v>
      </c>
    </row>
    <row r="105" spans="1:40" x14ac:dyDescent="0.15">
      <c r="A105" s="115"/>
      <c r="B105" s="115"/>
      <c r="C105" s="79"/>
      <c r="D105" s="142"/>
      <c r="E105" s="105" t="s">
        <v>119</v>
      </c>
      <c r="F105" s="59" t="s">
        <v>18</v>
      </c>
      <c r="G105" s="60" t="s">
        <v>58</v>
      </c>
      <c r="H105" s="59">
        <v>2</v>
      </c>
      <c r="I105" s="156"/>
      <c r="J105" s="107"/>
      <c r="K105" s="145"/>
      <c r="L105" s="145"/>
      <c r="M105" s="148"/>
      <c r="N105" s="4" t="str">
        <f t="shared" ca="1" si="31"/>
        <v/>
      </c>
      <c r="O105" s="7"/>
      <c r="P105" s="28" t="str">
        <f t="shared" si="44"/>
        <v xml:space="preserve"> </v>
      </c>
      <c r="Q105" s="28" t="str">
        <f t="shared" si="44"/>
        <v xml:space="preserve"> </v>
      </c>
      <c r="R105" s="28" t="str">
        <f t="shared" si="44"/>
        <v xml:space="preserve"> </v>
      </c>
      <c r="S105" s="28" t="str">
        <f t="shared" si="44"/>
        <v xml:space="preserve"> </v>
      </c>
      <c r="T105" s="28" t="str">
        <f t="shared" si="44"/>
        <v xml:space="preserve"> </v>
      </c>
      <c r="U105" s="28" t="str">
        <f t="shared" si="44"/>
        <v xml:space="preserve"> </v>
      </c>
      <c r="V105" s="28" t="str">
        <f t="shared" si="44"/>
        <v xml:space="preserve"> </v>
      </c>
      <c r="W105" s="28">
        <f t="shared" si="44"/>
        <v>2</v>
      </c>
      <c r="X105" s="28" t="str">
        <f t="shared" si="44"/>
        <v xml:space="preserve"> </v>
      </c>
      <c r="Y105" s="28" t="str">
        <f t="shared" si="44"/>
        <v xml:space="preserve"> </v>
      </c>
      <c r="Z105" s="28" t="str">
        <f t="shared" si="44"/>
        <v xml:space="preserve"> </v>
      </c>
      <c r="AA105" s="28" t="str">
        <f t="shared" si="44"/>
        <v xml:space="preserve"> </v>
      </c>
      <c r="AB105" s="28" t="str">
        <f t="shared" si="44"/>
        <v xml:space="preserve"> </v>
      </c>
      <c r="AC105" s="28" t="str">
        <f t="shared" si="44"/>
        <v xml:space="preserve"> </v>
      </c>
      <c r="AD105" s="28" t="str">
        <f t="shared" si="44"/>
        <v xml:space="preserve"> </v>
      </c>
      <c r="AE105" s="28" t="str">
        <f t="shared" si="44"/>
        <v xml:space="preserve"> </v>
      </c>
      <c r="AF105" s="28" t="str">
        <f t="shared" si="44"/>
        <v xml:space="preserve"> </v>
      </c>
      <c r="AG105" s="28" t="str">
        <f t="shared" si="44"/>
        <v xml:space="preserve"> </v>
      </c>
      <c r="AH105" s="28" t="str">
        <f t="shared" si="44"/>
        <v xml:space="preserve"> </v>
      </c>
      <c r="AI105" s="28" t="str">
        <f t="shared" si="44"/>
        <v xml:space="preserve"> </v>
      </c>
      <c r="AJ105" s="28" t="str">
        <f t="shared" si="44"/>
        <v xml:space="preserve"> </v>
      </c>
      <c r="AK105" s="28" t="str">
        <f t="shared" si="44"/>
        <v xml:space="preserve"> </v>
      </c>
      <c r="AL105" s="28" t="str">
        <f t="shared" si="44"/>
        <v xml:space="preserve"> </v>
      </c>
      <c r="AM105" s="28" t="str">
        <f t="shared" si="44"/>
        <v xml:space="preserve"> </v>
      </c>
      <c r="AN105" s="28" t="str">
        <f t="shared" si="44"/>
        <v xml:space="preserve"> </v>
      </c>
    </row>
    <row r="106" spans="1:40" x14ac:dyDescent="0.15">
      <c r="A106" s="115"/>
      <c r="B106" s="115"/>
      <c r="C106" s="79"/>
      <c r="D106" s="79" t="s">
        <v>420</v>
      </c>
      <c r="E106" s="105" t="s">
        <v>543</v>
      </c>
      <c r="F106" s="59" t="s">
        <v>22</v>
      </c>
      <c r="G106" s="60" t="s">
        <v>63</v>
      </c>
      <c r="H106" s="59">
        <v>2.5</v>
      </c>
      <c r="I106" s="156"/>
      <c r="J106" s="107"/>
      <c r="K106" s="145"/>
      <c r="L106" s="145"/>
      <c r="M106" s="148"/>
      <c r="N106" s="4"/>
      <c r="O106" s="7"/>
    </row>
    <row r="107" spans="1:40" x14ac:dyDescent="0.15">
      <c r="A107" s="115"/>
      <c r="B107" s="115"/>
      <c r="C107" s="90"/>
      <c r="D107" s="79"/>
      <c r="E107" s="105" t="s">
        <v>418</v>
      </c>
      <c r="F107" s="68" t="s">
        <v>21</v>
      </c>
      <c r="G107" s="76"/>
      <c r="H107" s="172"/>
      <c r="I107" s="272">
        <v>4</v>
      </c>
      <c r="J107" s="107"/>
      <c r="K107" s="145"/>
      <c r="L107" s="145"/>
      <c r="M107" s="148"/>
      <c r="N107" s="4"/>
      <c r="O107" s="7"/>
    </row>
    <row r="108" spans="1:40" x14ac:dyDescent="0.15">
      <c r="A108" s="115"/>
      <c r="B108" s="115"/>
      <c r="C108" s="90"/>
      <c r="D108" s="79"/>
      <c r="E108" s="75" t="s">
        <v>527</v>
      </c>
      <c r="F108" s="59"/>
      <c r="G108" s="60"/>
      <c r="H108" s="59"/>
      <c r="I108" s="333">
        <v>1.57</v>
      </c>
      <c r="J108" s="107"/>
      <c r="K108" s="145"/>
      <c r="L108" s="145"/>
      <c r="M108" s="148"/>
      <c r="N108" s="4"/>
      <c r="O108" s="7"/>
    </row>
    <row r="109" spans="1:40" x14ac:dyDescent="0.15">
      <c r="A109" s="168"/>
      <c r="B109" s="168"/>
      <c r="C109" s="166"/>
      <c r="D109" s="167"/>
      <c r="E109" s="168"/>
      <c r="F109" s="168"/>
      <c r="G109" s="169"/>
      <c r="H109" s="169"/>
      <c r="I109" s="170"/>
      <c r="J109" s="170"/>
      <c r="K109" s="159"/>
      <c r="L109" s="159"/>
      <c r="M109" s="160"/>
      <c r="N109" s="4" t="str">
        <f t="shared" ref="N109:N110" ca="1" si="45">IF(YEAR(L109)=YEAR(TODAY()),IF(MONTH(L109)-MONTH(TODAY())&gt;0,IF(MONTH(L109)-MONTH(TODAY())&lt;=3,"Renovar Contrato?",""),""),"")</f>
        <v/>
      </c>
      <c r="O109" s="47">
        <f>SUM(P109:AN109)</f>
        <v>0</v>
      </c>
      <c r="P109" s="22">
        <f t="shared" ref="P109:AN109" si="46">SUM(P111:P118)</f>
        <v>0</v>
      </c>
      <c r="Q109" s="22">
        <f t="shared" si="46"/>
        <v>0</v>
      </c>
      <c r="R109" s="22">
        <f t="shared" si="46"/>
        <v>0</v>
      </c>
      <c r="S109" s="22">
        <f t="shared" si="46"/>
        <v>0</v>
      </c>
      <c r="T109" s="22">
        <f t="shared" si="46"/>
        <v>0</v>
      </c>
      <c r="U109" s="22">
        <f t="shared" si="46"/>
        <v>0</v>
      </c>
      <c r="V109" s="22">
        <f t="shared" si="46"/>
        <v>0</v>
      </c>
      <c r="W109" s="22">
        <f t="shared" si="46"/>
        <v>0</v>
      </c>
      <c r="X109" s="22">
        <f t="shared" si="46"/>
        <v>0</v>
      </c>
      <c r="Y109" s="22">
        <f t="shared" si="46"/>
        <v>0</v>
      </c>
      <c r="Z109" s="22">
        <f t="shared" si="46"/>
        <v>0</v>
      </c>
      <c r="AA109" s="22">
        <f t="shared" si="46"/>
        <v>0</v>
      </c>
      <c r="AB109" s="22">
        <f t="shared" si="46"/>
        <v>0</v>
      </c>
      <c r="AC109" s="22">
        <f t="shared" si="46"/>
        <v>0</v>
      </c>
      <c r="AD109" s="22">
        <f t="shared" si="46"/>
        <v>0</v>
      </c>
      <c r="AE109" s="22">
        <f t="shared" si="46"/>
        <v>0</v>
      </c>
      <c r="AF109" s="22">
        <f t="shared" si="46"/>
        <v>0</v>
      </c>
      <c r="AG109" s="22">
        <f t="shared" si="46"/>
        <v>0</v>
      </c>
      <c r="AH109" s="22">
        <f t="shared" si="46"/>
        <v>0</v>
      </c>
      <c r="AI109" s="22">
        <f t="shared" si="46"/>
        <v>0</v>
      </c>
      <c r="AJ109" s="22">
        <f t="shared" si="46"/>
        <v>0</v>
      </c>
      <c r="AK109" s="22">
        <f t="shared" si="46"/>
        <v>0</v>
      </c>
      <c r="AL109" s="22">
        <f t="shared" si="46"/>
        <v>0</v>
      </c>
      <c r="AM109" s="22">
        <f t="shared" si="46"/>
        <v>0</v>
      </c>
      <c r="AN109" s="22">
        <f t="shared" si="46"/>
        <v>0</v>
      </c>
    </row>
    <row r="110" spans="1:40" x14ac:dyDescent="0.15">
      <c r="A110" s="171" t="s">
        <v>399</v>
      </c>
      <c r="B110" s="171" t="s">
        <v>54</v>
      </c>
      <c r="C110" s="161" t="s">
        <v>393</v>
      </c>
      <c r="D110" s="142" t="s">
        <v>10</v>
      </c>
      <c r="E110" s="143"/>
      <c r="F110" s="109"/>
      <c r="G110" s="182"/>
      <c r="H110" s="109"/>
      <c r="I110" s="144">
        <f>SUM(I111:I122)</f>
        <v>23.28</v>
      </c>
      <c r="J110" s="107">
        <f>I110/2</f>
        <v>11.64</v>
      </c>
      <c r="K110" s="108">
        <v>44455</v>
      </c>
      <c r="L110" s="108">
        <v>44819</v>
      </c>
      <c r="M110" s="83">
        <v>1</v>
      </c>
      <c r="N110" s="4" t="str">
        <f t="shared" ca="1" si="45"/>
        <v/>
      </c>
      <c r="O110" s="47">
        <f>SUM(P110:AN110)</f>
        <v>0</v>
      </c>
      <c r="P110" s="21">
        <f>P109/24</f>
        <v>0</v>
      </c>
      <c r="Q110" s="21">
        <f t="shared" ref="Q110:AJ110" si="47">Q109/24</f>
        <v>0</v>
      </c>
      <c r="R110" s="21">
        <f t="shared" si="47"/>
        <v>0</v>
      </c>
      <c r="S110" s="21">
        <f t="shared" si="47"/>
        <v>0</v>
      </c>
      <c r="T110" s="21">
        <f t="shared" si="47"/>
        <v>0</v>
      </c>
      <c r="U110" s="21">
        <f t="shared" si="47"/>
        <v>0</v>
      </c>
      <c r="V110" s="21">
        <f t="shared" si="47"/>
        <v>0</v>
      </c>
      <c r="W110" s="21">
        <f t="shared" si="47"/>
        <v>0</v>
      </c>
      <c r="X110" s="21">
        <f t="shared" si="47"/>
        <v>0</v>
      </c>
      <c r="Y110" s="21">
        <f t="shared" si="47"/>
        <v>0</v>
      </c>
      <c r="Z110" s="21">
        <f t="shared" si="47"/>
        <v>0</v>
      </c>
      <c r="AA110" s="21">
        <f t="shared" si="47"/>
        <v>0</v>
      </c>
      <c r="AB110" s="21">
        <f t="shared" si="47"/>
        <v>0</v>
      </c>
      <c r="AC110" s="21">
        <f t="shared" si="47"/>
        <v>0</v>
      </c>
      <c r="AD110" s="21">
        <f t="shared" si="47"/>
        <v>0</v>
      </c>
      <c r="AE110" s="21">
        <f t="shared" si="47"/>
        <v>0</v>
      </c>
      <c r="AF110" s="21">
        <f t="shared" si="47"/>
        <v>0</v>
      </c>
      <c r="AG110" s="21">
        <f t="shared" si="47"/>
        <v>0</v>
      </c>
      <c r="AH110" s="21">
        <f t="shared" si="47"/>
        <v>0</v>
      </c>
      <c r="AI110" s="21">
        <f t="shared" si="47"/>
        <v>0</v>
      </c>
      <c r="AJ110" s="21">
        <f t="shared" si="47"/>
        <v>0</v>
      </c>
      <c r="AK110" s="21">
        <f>AK109/24</f>
        <v>0</v>
      </c>
      <c r="AL110" s="21">
        <f>AL109/24</f>
        <v>0</v>
      </c>
      <c r="AM110" s="21">
        <f t="shared" ref="AM110:AN110" si="48">AM109/24</f>
        <v>0</v>
      </c>
      <c r="AN110" s="21">
        <f t="shared" si="48"/>
        <v>0</v>
      </c>
    </row>
    <row r="111" spans="1:40" x14ac:dyDescent="0.15">
      <c r="A111" s="115"/>
      <c r="B111" s="61"/>
      <c r="C111" s="197"/>
      <c r="D111" s="142"/>
      <c r="E111" s="105" t="s">
        <v>453</v>
      </c>
      <c r="F111" s="61" t="s">
        <v>18</v>
      </c>
      <c r="G111" s="106" t="s">
        <v>56</v>
      </c>
      <c r="H111" s="61">
        <v>2</v>
      </c>
      <c r="I111" s="77">
        <f>SUM(H111:H117)</f>
        <v>14</v>
      </c>
      <c r="J111" s="107"/>
      <c r="K111" s="145"/>
      <c r="L111" s="145"/>
      <c r="M111" s="148"/>
      <c r="N111" s="4"/>
      <c r="O111" s="7"/>
    </row>
    <row r="112" spans="1:40" x14ac:dyDescent="0.15">
      <c r="A112" s="115"/>
      <c r="B112" s="115"/>
      <c r="C112" s="150"/>
      <c r="D112" s="142"/>
      <c r="E112" s="105" t="s">
        <v>454</v>
      </c>
      <c r="F112" s="61" t="s">
        <v>18</v>
      </c>
      <c r="G112" s="106" t="s">
        <v>56</v>
      </c>
      <c r="H112" s="61">
        <v>2</v>
      </c>
      <c r="I112" s="77"/>
      <c r="J112" s="107"/>
      <c r="K112" s="145"/>
      <c r="L112" s="145"/>
      <c r="M112" s="148"/>
      <c r="N112" s="4"/>
      <c r="O112" s="7"/>
    </row>
    <row r="113" spans="1:40" x14ac:dyDescent="0.15">
      <c r="A113" s="115"/>
      <c r="B113" s="115"/>
      <c r="C113" s="150"/>
      <c r="D113" s="142"/>
      <c r="E113" s="105" t="s">
        <v>468</v>
      </c>
      <c r="F113" s="68" t="s">
        <v>382</v>
      </c>
      <c r="G113" s="60" t="s">
        <v>56</v>
      </c>
      <c r="H113" s="59">
        <v>3</v>
      </c>
      <c r="I113" s="157"/>
      <c r="J113" s="107"/>
      <c r="K113" s="145"/>
      <c r="L113" s="145"/>
      <c r="M113" s="148"/>
      <c r="N113" s="4"/>
      <c r="O113" s="7"/>
    </row>
    <row r="114" spans="1:40" x14ac:dyDescent="0.15">
      <c r="A114" s="115"/>
      <c r="B114" s="115"/>
      <c r="C114" s="150"/>
      <c r="D114" s="142"/>
      <c r="E114" s="105" t="s">
        <v>469</v>
      </c>
      <c r="F114" s="68" t="s">
        <v>24</v>
      </c>
      <c r="G114" s="60" t="s">
        <v>56</v>
      </c>
      <c r="H114" s="59">
        <v>1</v>
      </c>
      <c r="I114" s="157"/>
      <c r="J114" s="107"/>
      <c r="K114" s="145"/>
      <c r="L114" s="145"/>
      <c r="M114" s="148"/>
      <c r="N114" s="4"/>
      <c r="O114" s="7"/>
    </row>
    <row r="115" spans="1:40" x14ac:dyDescent="0.15">
      <c r="A115" s="115"/>
      <c r="B115" s="115"/>
      <c r="C115" s="150"/>
      <c r="D115" s="142"/>
      <c r="E115" s="105" t="s">
        <v>250</v>
      </c>
      <c r="F115" s="172" t="s">
        <v>72</v>
      </c>
      <c r="G115" s="60" t="s">
        <v>62</v>
      </c>
      <c r="H115" s="59">
        <v>2</v>
      </c>
      <c r="I115" s="157"/>
      <c r="J115" s="107"/>
      <c r="K115" s="145"/>
      <c r="L115" s="145"/>
      <c r="M115" s="148"/>
      <c r="N115" s="4"/>
      <c r="O115" s="7"/>
    </row>
    <row r="116" spans="1:40" x14ac:dyDescent="0.15">
      <c r="A116" s="115"/>
      <c r="B116" s="115"/>
      <c r="C116" s="150"/>
      <c r="D116" s="142"/>
      <c r="E116" s="105" t="s">
        <v>206</v>
      </c>
      <c r="F116" s="59" t="s">
        <v>13</v>
      </c>
      <c r="G116" s="60" t="s">
        <v>56</v>
      </c>
      <c r="H116" s="68">
        <v>2</v>
      </c>
      <c r="I116" s="157"/>
      <c r="J116" s="107"/>
      <c r="K116" s="145"/>
      <c r="L116" s="145"/>
      <c r="M116" s="148"/>
      <c r="N116" s="4"/>
      <c r="O116" s="7"/>
    </row>
    <row r="117" spans="1:40" x14ac:dyDescent="0.15">
      <c r="A117" s="115"/>
      <c r="B117" s="115"/>
      <c r="C117" s="150"/>
      <c r="D117" s="142"/>
      <c r="E117" s="105" t="s">
        <v>207</v>
      </c>
      <c r="F117" s="59" t="s">
        <v>13</v>
      </c>
      <c r="G117" s="60" t="s">
        <v>56</v>
      </c>
      <c r="H117" s="59">
        <v>2</v>
      </c>
      <c r="I117" s="157"/>
      <c r="J117" s="107"/>
      <c r="K117" s="145"/>
      <c r="L117" s="145"/>
      <c r="M117" s="148"/>
      <c r="N117" s="4"/>
      <c r="O117" s="7"/>
    </row>
    <row r="118" spans="1:40" x14ac:dyDescent="0.15">
      <c r="A118" s="115"/>
      <c r="B118" s="115"/>
      <c r="C118" s="150"/>
      <c r="D118" s="142"/>
      <c r="E118" s="105" t="s">
        <v>269</v>
      </c>
      <c r="F118" s="59" t="s">
        <v>14</v>
      </c>
      <c r="G118" s="60" t="s">
        <v>58</v>
      </c>
      <c r="H118" s="59">
        <v>4</v>
      </c>
      <c r="I118" s="77">
        <f>SUM(H118:H120)</f>
        <v>9</v>
      </c>
      <c r="J118" s="107"/>
      <c r="K118" s="145"/>
      <c r="L118" s="145"/>
      <c r="M118" s="148"/>
      <c r="N118" s="4"/>
      <c r="O118" s="7"/>
    </row>
    <row r="119" spans="1:40" x14ac:dyDescent="0.15">
      <c r="A119" s="115"/>
      <c r="B119" s="115"/>
      <c r="C119" s="150"/>
      <c r="D119" s="142"/>
      <c r="E119" s="105" t="s">
        <v>162</v>
      </c>
      <c r="F119" s="59" t="s">
        <v>13</v>
      </c>
      <c r="G119" s="60" t="s">
        <v>59</v>
      </c>
      <c r="H119" s="59">
        <v>4</v>
      </c>
      <c r="I119" s="77"/>
      <c r="J119" s="107"/>
      <c r="K119" s="145"/>
      <c r="L119" s="145"/>
      <c r="M119" s="148"/>
      <c r="N119" s="4"/>
      <c r="O119" s="7"/>
    </row>
    <row r="120" spans="1:40" x14ac:dyDescent="0.15">
      <c r="A120" s="115"/>
      <c r="B120" s="115"/>
      <c r="C120" s="150"/>
      <c r="D120" s="274" t="s">
        <v>421</v>
      </c>
      <c r="E120" s="105" t="s">
        <v>522</v>
      </c>
      <c r="F120" s="59" t="s">
        <v>22</v>
      </c>
      <c r="G120" s="60" t="s">
        <v>63</v>
      </c>
      <c r="H120" s="59">
        <v>1</v>
      </c>
      <c r="I120" s="77"/>
      <c r="J120" s="107"/>
      <c r="K120" s="145"/>
      <c r="L120" s="145"/>
      <c r="M120" s="148"/>
      <c r="N120" s="4"/>
      <c r="O120" s="7"/>
    </row>
    <row r="121" spans="1:40" x14ac:dyDescent="0.15">
      <c r="A121" s="115"/>
      <c r="B121" s="115"/>
      <c r="C121" s="150"/>
      <c r="D121" s="274" t="s">
        <v>422</v>
      </c>
      <c r="E121" s="105" t="s">
        <v>423</v>
      </c>
      <c r="F121" s="59" t="s">
        <v>22</v>
      </c>
      <c r="G121" s="60" t="s">
        <v>59</v>
      </c>
      <c r="H121" s="59">
        <v>0.5</v>
      </c>
      <c r="I121" s="77"/>
      <c r="J121" s="107"/>
      <c r="K121" s="145"/>
      <c r="L121" s="145"/>
      <c r="M121" s="148"/>
      <c r="N121" s="4"/>
      <c r="O121" s="7"/>
    </row>
    <row r="122" spans="1:40" x14ac:dyDescent="0.15">
      <c r="A122" s="115"/>
      <c r="B122" s="115"/>
      <c r="C122" s="150"/>
      <c r="D122" s="142"/>
      <c r="E122" s="75" t="s">
        <v>527</v>
      </c>
      <c r="F122" s="59"/>
      <c r="G122" s="60"/>
      <c r="H122" s="59"/>
      <c r="I122" s="180">
        <v>0.28000000000000003</v>
      </c>
      <c r="J122" s="107"/>
      <c r="K122" s="145"/>
      <c r="L122" s="145"/>
      <c r="M122" s="148"/>
      <c r="N122" s="4"/>
      <c r="O122" s="7"/>
    </row>
    <row r="123" spans="1:40" x14ac:dyDescent="0.15">
      <c r="A123" s="132"/>
      <c r="B123" s="132"/>
      <c r="C123" s="133"/>
      <c r="D123" s="134"/>
      <c r="E123" s="135"/>
      <c r="F123" s="136"/>
      <c r="G123" s="137"/>
      <c r="H123" s="136"/>
      <c r="I123" s="158"/>
      <c r="J123" s="138"/>
      <c r="K123" s="159"/>
      <c r="L123" s="159"/>
      <c r="M123" s="160"/>
      <c r="N123" s="4" t="str">
        <f t="shared" ref="N123:N242" ca="1" si="49">IF(YEAR(L123)=YEAR(TODAY()),IF(MONTH(L123)-MONTH(TODAY())&gt;0,IF(MONTH(L123)-MONTH(TODAY())&lt;=3,"Renovar Contrato?",""),""),"")</f>
        <v/>
      </c>
      <c r="O123" s="47">
        <f>SUM(P123:AN123)</f>
        <v>1</v>
      </c>
      <c r="P123" s="22">
        <f>SUM(P135)</f>
        <v>0</v>
      </c>
      <c r="Q123" s="22">
        <f t="shared" ref="Q123:AN123" si="50">SUM(Q135)</f>
        <v>0</v>
      </c>
      <c r="R123" s="22">
        <f t="shared" si="50"/>
        <v>0</v>
      </c>
      <c r="S123" s="22">
        <f t="shared" si="50"/>
        <v>0</v>
      </c>
      <c r="T123" s="22">
        <f t="shared" si="50"/>
        <v>0</v>
      </c>
      <c r="U123" s="22">
        <f t="shared" si="50"/>
        <v>1</v>
      </c>
      <c r="V123" s="22">
        <f t="shared" si="50"/>
        <v>0</v>
      </c>
      <c r="W123" s="22">
        <f t="shared" si="50"/>
        <v>0</v>
      </c>
      <c r="X123" s="22">
        <f t="shared" si="50"/>
        <v>0</v>
      </c>
      <c r="Y123" s="22">
        <f t="shared" si="50"/>
        <v>0</v>
      </c>
      <c r="Z123" s="22">
        <f t="shared" si="50"/>
        <v>0</v>
      </c>
      <c r="AA123" s="22">
        <f t="shared" si="50"/>
        <v>0</v>
      </c>
      <c r="AB123" s="22">
        <f t="shared" si="50"/>
        <v>0</v>
      </c>
      <c r="AC123" s="22">
        <f t="shared" si="50"/>
        <v>0</v>
      </c>
      <c r="AD123" s="22">
        <f t="shared" si="50"/>
        <v>0</v>
      </c>
      <c r="AE123" s="22">
        <f t="shared" si="50"/>
        <v>0</v>
      </c>
      <c r="AF123" s="22">
        <f t="shared" si="50"/>
        <v>0</v>
      </c>
      <c r="AG123" s="22">
        <f t="shared" si="50"/>
        <v>0</v>
      </c>
      <c r="AH123" s="22">
        <f t="shared" si="50"/>
        <v>0</v>
      </c>
      <c r="AI123" s="22">
        <f t="shared" si="50"/>
        <v>0</v>
      </c>
      <c r="AJ123" s="22">
        <f t="shared" si="50"/>
        <v>0</v>
      </c>
      <c r="AK123" s="22">
        <f t="shared" si="50"/>
        <v>0</v>
      </c>
      <c r="AL123" s="22">
        <f t="shared" si="50"/>
        <v>0</v>
      </c>
      <c r="AM123" s="22">
        <f t="shared" si="50"/>
        <v>0</v>
      </c>
      <c r="AN123" s="22">
        <f t="shared" si="50"/>
        <v>0</v>
      </c>
    </row>
    <row r="124" spans="1:40" x14ac:dyDescent="0.15">
      <c r="A124" s="140" t="s">
        <v>120</v>
      </c>
      <c r="B124" s="140" t="s">
        <v>54</v>
      </c>
      <c r="C124" s="161" t="s">
        <v>121</v>
      </c>
      <c r="D124" s="142" t="s">
        <v>10</v>
      </c>
      <c r="E124" s="143"/>
      <c r="F124" s="61"/>
      <c r="G124" s="106"/>
      <c r="H124" s="109"/>
      <c r="I124" s="144">
        <f>SUM(I125:I135)</f>
        <v>23.5</v>
      </c>
      <c r="J124" s="107">
        <f>I124/2</f>
        <v>11.75</v>
      </c>
      <c r="K124" s="145"/>
      <c r="L124" s="145"/>
      <c r="M124" s="83">
        <v>1</v>
      </c>
      <c r="N124" s="4" t="str">
        <f t="shared" ca="1" si="49"/>
        <v/>
      </c>
      <c r="O124" s="47">
        <f>SUM(P124:AN124)</f>
        <v>4.1666666666666664E-2</v>
      </c>
      <c r="P124" s="21">
        <f>P123/24</f>
        <v>0</v>
      </c>
      <c r="Q124" s="21">
        <f t="shared" ref="Q124:AJ124" si="51">Q123/24</f>
        <v>0</v>
      </c>
      <c r="R124" s="21">
        <f t="shared" si="51"/>
        <v>0</v>
      </c>
      <c r="S124" s="21">
        <f t="shared" si="51"/>
        <v>0</v>
      </c>
      <c r="T124" s="21">
        <f t="shared" si="51"/>
        <v>0</v>
      </c>
      <c r="U124" s="21">
        <f t="shared" si="51"/>
        <v>4.1666666666666664E-2</v>
      </c>
      <c r="V124" s="21">
        <f t="shared" si="51"/>
        <v>0</v>
      </c>
      <c r="W124" s="21">
        <f t="shared" si="51"/>
        <v>0</v>
      </c>
      <c r="X124" s="21">
        <f t="shared" si="51"/>
        <v>0</v>
      </c>
      <c r="Y124" s="21">
        <f t="shared" si="51"/>
        <v>0</v>
      </c>
      <c r="Z124" s="21">
        <f t="shared" si="51"/>
        <v>0</v>
      </c>
      <c r="AA124" s="21">
        <f t="shared" si="51"/>
        <v>0</v>
      </c>
      <c r="AB124" s="21">
        <f t="shared" si="51"/>
        <v>0</v>
      </c>
      <c r="AC124" s="21">
        <f t="shared" si="51"/>
        <v>0</v>
      </c>
      <c r="AD124" s="21">
        <f t="shared" si="51"/>
        <v>0</v>
      </c>
      <c r="AE124" s="21">
        <f t="shared" si="51"/>
        <v>0</v>
      </c>
      <c r="AF124" s="21">
        <f t="shared" si="51"/>
        <v>0</v>
      </c>
      <c r="AG124" s="21">
        <f t="shared" si="51"/>
        <v>0</v>
      </c>
      <c r="AH124" s="21">
        <f t="shared" si="51"/>
        <v>0</v>
      </c>
      <c r="AI124" s="21">
        <f t="shared" si="51"/>
        <v>0</v>
      </c>
      <c r="AJ124" s="21">
        <f t="shared" si="51"/>
        <v>0</v>
      </c>
      <c r="AK124" s="21">
        <f>AK123/24</f>
        <v>0</v>
      </c>
      <c r="AL124" s="21">
        <f>AL123/24</f>
        <v>0</v>
      </c>
      <c r="AM124" s="21">
        <f t="shared" ref="AM124:AN124" si="52">AM123/24</f>
        <v>0</v>
      </c>
      <c r="AN124" s="21">
        <f t="shared" si="52"/>
        <v>0</v>
      </c>
    </row>
    <row r="125" spans="1:40" x14ac:dyDescent="0.15">
      <c r="A125" s="146"/>
      <c r="B125" s="146"/>
      <c r="C125" s="161"/>
      <c r="D125" s="142"/>
      <c r="E125" s="105" t="s">
        <v>388</v>
      </c>
      <c r="F125" s="59" t="s">
        <v>13</v>
      </c>
      <c r="G125" s="60" t="s">
        <v>62</v>
      </c>
      <c r="H125" s="59">
        <v>2</v>
      </c>
      <c r="I125" s="107">
        <f>SUM(H125:H131)</f>
        <v>15</v>
      </c>
      <c r="J125" s="107"/>
      <c r="K125" s="145"/>
      <c r="L125" s="145"/>
      <c r="M125" s="148"/>
      <c r="N125" s="4"/>
      <c r="O125" s="139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  <c r="AL125" s="82"/>
      <c r="AM125" s="82"/>
      <c r="AN125" s="82"/>
    </row>
    <row r="126" spans="1:40" x14ac:dyDescent="0.15">
      <c r="A126" s="146"/>
      <c r="B126" s="146"/>
      <c r="C126" s="161"/>
      <c r="D126" s="142"/>
      <c r="E126" s="105" t="s">
        <v>214</v>
      </c>
      <c r="F126" s="59" t="s">
        <v>13</v>
      </c>
      <c r="G126" s="60" t="s">
        <v>62</v>
      </c>
      <c r="H126" s="59">
        <v>2</v>
      </c>
      <c r="I126" s="107"/>
      <c r="J126" s="107"/>
      <c r="K126" s="145"/>
      <c r="L126" s="145"/>
      <c r="M126" s="148"/>
      <c r="N126" s="4"/>
      <c r="O126" s="139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</row>
    <row r="127" spans="1:40" x14ac:dyDescent="0.15">
      <c r="A127" s="146"/>
      <c r="B127" s="146"/>
      <c r="C127" s="161"/>
      <c r="D127" s="142"/>
      <c r="E127" s="105" t="s">
        <v>215</v>
      </c>
      <c r="F127" s="59" t="s">
        <v>13</v>
      </c>
      <c r="G127" s="60" t="s">
        <v>62</v>
      </c>
      <c r="H127" s="59">
        <v>2</v>
      </c>
      <c r="I127" s="107"/>
      <c r="J127" s="107"/>
      <c r="K127" s="145"/>
      <c r="L127" s="145"/>
      <c r="M127" s="148"/>
      <c r="N127" s="4"/>
      <c r="O127" s="139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</row>
    <row r="128" spans="1:40" x14ac:dyDescent="0.15">
      <c r="A128" s="146"/>
      <c r="B128" s="146"/>
      <c r="C128" s="161"/>
      <c r="D128" s="142"/>
      <c r="E128" s="105" t="s">
        <v>451</v>
      </c>
      <c r="F128" s="59" t="s">
        <v>450</v>
      </c>
      <c r="G128" s="60" t="s">
        <v>62</v>
      </c>
      <c r="H128" s="59">
        <v>3</v>
      </c>
      <c r="I128" s="107"/>
      <c r="J128" s="107"/>
      <c r="K128" s="145"/>
      <c r="L128" s="145"/>
      <c r="M128" s="148"/>
      <c r="N128" s="4"/>
      <c r="O128" s="139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  <c r="AL128" s="82"/>
      <c r="AM128" s="82"/>
      <c r="AN128" s="82"/>
    </row>
    <row r="129" spans="1:40" x14ac:dyDescent="0.15">
      <c r="A129" s="146"/>
      <c r="B129" s="146"/>
      <c r="C129" s="161"/>
      <c r="D129" s="142"/>
      <c r="E129" s="105" t="s">
        <v>424</v>
      </c>
      <c r="F129" s="59" t="s">
        <v>252</v>
      </c>
      <c r="G129" s="60" t="s">
        <v>62</v>
      </c>
      <c r="H129" s="59">
        <v>3</v>
      </c>
      <c r="I129" s="107"/>
      <c r="J129" s="107"/>
      <c r="K129" s="145"/>
      <c r="L129" s="145"/>
      <c r="M129" s="148"/>
      <c r="N129" s="4"/>
      <c r="O129" s="139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2"/>
      <c r="AL129" s="82"/>
      <c r="AM129" s="82"/>
      <c r="AN129" s="82"/>
    </row>
    <row r="130" spans="1:40" x14ac:dyDescent="0.15">
      <c r="A130" s="146"/>
      <c r="B130" s="146"/>
      <c r="C130" s="161"/>
      <c r="D130" s="142"/>
      <c r="E130" s="105" t="s">
        <v>448</v>
      </c>
      <c r="F130" s="68" t="s">
        <v>382</v>
      </c>
      <c r="G130" s="76" t="s">
        <v>55</v>
      </c>
      <c r="H130" s="89">
        <v>1</v>
      </c>
      <c r="I130" s="107"/>
      <c r="J130" s="107"/>
      <c r="K130" s="145"/>
      <c r="L130" s="145"/>
      <c r="M130" s="148"/>
      <c r="N130" s="4"/>
      <c r="O130" s="139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2"/>
      <c r="AL130" s="82"/>
      <c r="AM130" s="82"/>
      <c r="AN130" s="82"/>
    </row>
    <row r="131" spans="1:40" x14ac:dyDescent="0.15">
      <c r="A131" s="146"/>
      <c r="B131" s="146"/>
      <c r="C131" s="161"/>
      <c r="D131" s="142"/>
      <c r="E131" s="105" t="s">
        <v>449</v>
      </c>
      <c r="F131" s="68" t="s">
        <v>382</v>
      </c>
      <c r="G131" s="76" t="s">
        <v>55</v>
      </c>
      <c r="H131" s="89">
        <v>2</v>
      </c>
      <c r="I131" s="107"/>
      <c r="J131" s="107"/>
      <c r="K131" s="145"/>
      <c r="L131" s="145"/>
      <c r="M131" s="148"/>
      <c r="N131" s="4"/>
      <c r="O131" s="139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2"/>
      <c r="AL131" s="82"/>
      <c r="AM131" s="82"/>
      <c r="AN131" s="82"/>
    </row>
    <row r="132" spans="1:40" x14ac:dyDescent="0.15">
      <c r="A132" s="146"/>
      <c r="B132" s="146"/>
      <c r="C132" s="161"/>
      <c r="D132" s="142"/>
      <c r="E132" s="105" t="s">
        <v>438</v>
      </c>
      <c r="F132" s="59" t="s">
        <v>439</v>
      </c>
      <c r="G132" s="60" t="s">
        <v>59</v>
      </c>
      <c r="H132" s="280">
        <v>2</v>
      </c>
      <c r="I132" s="107">
        <f>SUM(H132:H137)</f>
        <v>8.5</v>
      </c>
      <c r="J132" s="107"/>
      <c r="K132" s="145"/>
      <c r="L132" s="145"/>
      <c r="M132" s="148"/>
      <c r="N132" s="4"/>
      <c r="O132" s="139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2"/>
      <c r="AL132" s="82"/>
      <c r="AM132" s="82"/>
      <c r="AN132" s="82"/>
    </row>
    <row r="133" spans="1:40" x14ac:dyDescent="0.15">
      <c r="A133" s="146"/>
      <c r="B133" s="146"/>
      <c r="C133" s="161"/>
      <c r="D133" s="142"/>
      <c r="E133" s="105" t="s">
        <v>65</v>
      </c>
      <c r="F133" s="59" t="s">
        <v>13</v>
      </c>
      <c r="G133" s="60" t="s">
        <v>59</v>
      </c>
      <c r="H133" s="280">
        <v>2</v>
      </c>
      <c r="I133" s="107"/>
      <c r="J133" s="107"/>
      <c r="K133" s="145"/>
      <c r="L133" s="145"/>
      <c r="M133" s="148"/>
      <c r="N133" s="4"/>
      <c r="O133" s="139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2"/>
      <c r="AL133" s="82"/>
      <c r="AM133" s="82"/>
      <c r="AN133" s="82"/>
    </row>
    <row r="134" spans="1:40" x14ac:dyDescent="0.15">
      <c r="A134" s="146"/>
      <c r="B134" s="146"/>
      <c r="C134" s="161"/>
      <c r="D134" s="142"/>
      <c r="E134" s="105" t="s">
        <v>66</v>
      </c>
      <c r="F134" s="59" t="s">
        <v>13</v>
      </c>
      <c r="G134" s="60" t="s">
        <v>59</v>
      </c>
      <c r="H134" s="280">
        <v>2</v>
      </c>
      <c r="I134" s="156"/>
      <c r="J134" s="107"/>
      <c r="K134" s="145"/>
      <c r="L134" s="145"/>
      <c r="M134" s="148"/>
      <c r="N134" s="4"/>
      <c r="O134" s="139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2"/>
      <c r="AL134" s="82"/>
      <c r="AM134" s="82"/>
      <c r="AN134" s="82"/>
    </row>
    <row r="135" spans="1:40" x14ac:dyDescent="0.15">
      <c r="A135" s="146"/>
      <c r="B135" s="146"/>
      <c r="C135" s="161"/>
      <c r="D135" s="142"/>
      <c r="E135" s="281" t="s">
        <v>442</v>
      </c>
      <c r="F135" s="280" t="s">
        <v>24</v>
      </c>
      <c r="G135" s="60" t="s">
        <v>59</v>
      </c>
      <c r="H135" s="280">
        <v>1</v>
      </c>
      <c r="I135" s="107"/>
      <c r="J135" s="107"/>
      <c r="K135" s="145"/>
      <c r="L135" s="145"/>
      <c r="M135" s="148"/>
      <c r="N135" s="4" t="str">
        <f t="shared" ca="1" si="49"/>
        <v/>
      </c>
      <c r="O135" s="7"/>
      <c r="P135" s="28" t="str">
        <f t="shared" ref="P135:AN135" si="53">IF($F135=P$1,$H135," ")</f>
        <v xml:space="preserve"> </v>
      </c>
      <c r="Q135" s="28" t="str">
        <f t="shared" si="53"/>
        <v xml:space="preserve"> </v>
      </c>
      <c r="R135" s="28" t="str">
        <f t="shared" si="53"/>
        <v xml:space="preserve"> </v>
      </c>
      <c r="S135" s="28" t="str">
        <f t="shared" si="53"/>
        <v xml:space="preserve"> </v>
      </c>
      <c r="T135" s="28" t="str">
        <f t="shared" si="53"/>
        <v xml:space="preserve"> </v>
      </c>
      <c r="U135" s="28">
        <f t="shared" si="53"/>
        <v>1</v>
      </c>
      <c r="V135" s="28" t="str">
        <f t="shared" si="53"/>
        <v xml:space="preserve"> </v>
      </c>
      <c r="W135" s="28" t="str">
        <f t="shared" si="53"/>
        <v xml:space="preserve"> </v>
      </c>
      <c r="X135" s="28" t="str">
        <f t="shared" si="53"/>
        <v xml:space="preserve"> </v>
      </c>
      <c r="Y135" s="28" t="str">
        <f t="shared" si="53"/>
        <v xml:space="preserve"> </v>
      </c>
      <c r="Z135" s="28" t="str">
        <f t="shared" si="53"/>
        <v xml:space="preserve"> </v>
      </c>
      <c r="AA135" s="28" t="str">
        <f t="shared" si="53"/>
        <v xml:space="preserve"> </v>
      </c>
      <c r="AB135" s="28" t="str">
        <f t="shared" si="53"/>
        <v xml:space="preserve"> </v>
      </c>
      <c r="AC135" s="28" t="str">
        <f t="shared" si="53"/>
        <v xml:space="preserve"> </v>
      </c>
      <c r="AD135" s="28" t="str">
        <f t="shared" si="53"/>
        <v xml:space="preserve"> </v>
      </c>
      <c r="AE135" s="28" t="str">
        <f t="shared" si="53"/>
        <v xml:space="preserve"> </v>
      </c>
      <c r="AF135" s="28" t="str">
        <f t="shared" si="53"/>
        <v xml:space="preserve"> </v>
      </c>
      <c r="AG135" s="28" t="str">
        <f t="shared" si="53"/>
        <v xml:space="preserve"> </v>
      </c>
      <c r="AH135" s="28" t="str">
        <f t="shared" si="53"/>
        <v xml:space="preserve"> </v>
      </c>
      <c r="AI135" s="28" t="str">
        <f t="shared" si="53"/>
        <v xml:space="preserve"> </v>
      </c>
      <c r="AJ135" s="28" t="str">
        <f t="shared" si="53"/>
        <v xml:space="preserve"> </v>
      </c>
      <c r="AK135" s="28" t="str">
        <f t="shared" si="53"/>
        <v xml:space="preserve"> </v>
      </c>
      <c r="AL135" s="28" t="str">
        <f t="shared" si="53"/>
        <v xml:space="preserve"> </v>
      </c>
      <c r="AM135" s="28" t="str">
        <f t="shared" si="53"/>
        <v xml:space="preserve"> </v>
      </c>
      <c r="AN135" s="28" t="str">
        <f t="shared" si="53"/>
        <v xml:space="preserve"> </v>
      </c>
    </row>
    <row r="136" spans="1:40" x14ac:dyDescent="0.15">
      <c r="A136" s="146"/>
      <c r="B136" s="146"/>
      <c r="C136" s="161"/>
      <c r="D136" s="274" t="s">
        <v>421</v>
      </c>
      <c r="E136" s="375" t="s">
        <v>522</v>
      </c>
      <c r="F136" s="59" t="s">
        <v>22</v>
      </c>
      <c r="G136" s="60" t="s">
        <v>63</v>
      </c>
      <c r="H136" s="59">
        <v>0.5</v>
      </c>
      <c r="I136" s="107"/>
      <c r="J136" s="107"/>
      <c r="K136" s="145"/>
      <c r="L136" s="145"/>
      <c r="M136" s="148"/>
      <c r="N136" s="4"/>
      <c r="O136" s="7"/>
    </row>
    <row r="137" spans="1:40" x14ac:dyDescent="0.15">
      <c r="A137" s="146"/>
      <c r="B137" s="146"/>
      <c r="C137" s="161"/>
      <c r="D137" s="274" t="s">
        <v>544</v>
      </c>
      <c r="E137" s="105" t="s">
        <v>48</v>
      </c>
      <c r="F137" s="59" t="s">
        <v>22</v>
      </c>
      <c r="G137" s="60" t="s">
        <v>59</v>
      </c>
      <c r="H137" s="59">
        <v>1</v>
      </c>
      <c r="I137" s="107"/>
      <c r="J137" s="107"/>
      <c r="K137" s="145"/>
      <c r="L137" s="145"/>
      <c r="M137" s="148"/>
      <c r="N137" s="4"/>
      <c r="O137" s="7"/>
    </row>
    <row r="138" spans="1:40" x14ac:dyDescent="0.15">
      <c r="A138" s="168"/>
      <c r="B138" s="168"/>
      <c r="C138" s="166"/>
      <c r="D138" s="167"/>
      <c r="E138" s="168"/>
      <c r="F138" s="168"/>
      <c r="G138" s="169"/>
      <c r="H138" s="169"/>
      <c r="I138" s="170"/>
      <c r="J138" s="170"/>
      <c r="K138" s="159"/>
      <c r="L138" s="159"/>
      <c r="M138" s="160"/>
      <c r="N138" s="4" t="str">
        <f t="shared" ref="N138:N141" ca="1" si="54">IF(YEAR(L138)=YEAR(TODAY()),IF(MONTH(L138)-MONTH(TODAY())&gt;0,IF(MONTH(L138)-MONTH(TODAY())&lt;=3,"Renovar Contrato?",""),""),"")</f>
        <v/>
      </c>
      <c r="O138" s="47">
        <f>SUM(P138:AN138)</f>
        <v>0</v>
      </c>
      <c r="P138" s="22">
        <f t="shared" ref="P138:AN138" si="55">SUM(P140:P148)</f>
        <v>0</v>
      </c>
      <c r="Q138" s="22">
        <f t="shared" si="55"/>
        <v>0</v>
      </c>
      <c r="R138" s="22">
        <f t="shared" si="55"/>
        <v>0</v>
      </c>
      <c r="S138" s="22">
        <f t="shared" si="55"/>
        <v>0</v>
      </c>
      <c r="T138" s="22">
        <f t="shared" si="55"/>
        <v>0</v>
      </c>
      <c r="U138" s="22">
        <f t="shared" si="55"/>
        <v>0</v>
      </c>
      <c r="V138" s="22">
        <f t="shared" si="55"/>
        <v>0</v>
      </c>
      <c r="W138" s="22">
        <f t="shared" si="55"/>
        <v>0</v>
      </c>
      <c r="X138" s="22">
        <f t="shared" si="55"/>
        <v>0</v>
      </c>
      <c r="Y138" s="22">
        <f t="shared" si="55"/>
        <v>0</v>
      </c>
      <c r="Z138" s="22">
        <f t="shared" si="55"/>
        <v>0</v>
      </c>
      <c r="AA138" s="22">
        <f t="shared" si="55"/>
        <v>0</v>
      </c>
      <c r="AB138" s="22">
        <f t="shared" si="55"/>
        <v>0</v>
      </c>
      <c r="AC138" s="22">
        <f t="shared" si="55"/>
        <v>0</v>
      </c>
      <c r="AD138" s="22">
        <f t="shared" si="55"/>
        <v>0</v>
      </c>
      <c r="AE138" s="22">
        <f t="shared" si="55"/>
        <v>0</v>
      </c>
      <c r="AF138" s="22">
        <f t="shared" si="55"/>
        <v>0</v>
      </c>
      <c r="AG138" s="22">
        <f t="shared" si="55"/>
        <v>0</v>
      </c>
      <c r="AH138" s="22">
        <f t="shared" si="55"/>
        <v>0</v>
      </c>
      <c r="AI138" s="22">
        <f t="shared" si="55"/>
        <v>0</v>
      </c>
      <c r="AJ138" s="22">
        <f t="shared" si="55"/>
        <v>0</v>
      </c>
      <c r="AK138" s="22">
        <f t="shared" si="55"/>
        <v>0</v>
      </c>
      <c r="AL138" s="22">
        <f t="shared" si="55"/>
        <v>0</v>
      </c>
      <c r="AM138" s="22">
        <f t="shared" si="55"/>
        <v>0</v>
      </c>
      <c r="AN138" s="22">
        <f t="shared" si="55"/>
        <v>0</v>
      </c>
    </row>
    <row r="139" spans="1:40" x14ac:dyDescent="0.15">
      <c r="A139" s="171" t="s">
        <v>410</v>
      </c>
      <c r="B139" s="171" t="s">
        <v>54</v>
      </c>
      <c r="C139" s="161" t="s">
        <v>394</v>
      </c>
      <c r="D139" s="142" t="s">
        <v>10</v>
      </c>
      <c r="E139" s="143"/>
      <c r="F139" s="109"/>
      <c r="G139" s="182"/>
      <c r="H139" s="109"/>
      <c r="I139" s="144">
        <f>SUM(I140:I148)</f>
        <v>23.5</v>
      </c>
      <c r="J139" s="107">
        <f>I139/2</f>
        <v>11.75</v>
      </c>
      <c r="K139" s="108">
        <v>44455</v>
      </c>
      <c r="L139" s="108">
        <v>44819</v>
      </c>
      <c r="M139" s="83">
        <v>1</v>
      </c>
      <c r="N139" s="4" t="str">
        <f t="shared" ca="1" si="54"/>
        <v/>
      </c>
      <c r="O139" s="47">
        <f>SUM(P139:AN139)</f>
        <v>0</v>
      </c>
      <c r="P139" s="21">
        <f>P138/24</f>
        <v>0</v>
      </c>
      <c r="Q139" s="21">
        <f t="shared" ref="Q139:AJ139" si="56">Q138/24</f>
        <v>0</v>
      </c>
      <c r="R139" s="21">
        <f t="shared" si="56"/>
        <v>0</v>
      </c>
      <c r="S139" s="21">
        <f t="shared" si="56"/>
        <v>0</v>
      </c>
      <c r="T139" s="21">
        <f t="shared" si="56"/>
        <v>0</v>
      </c>
      <c r="U139" s="21">
        <f t="shared" si="56"/>
        <v>0</v>
      </c>
      <c r="V139" s="21">
        <f t="shared" si="56"/>
        <v>0</v>
      </c>
      <c r="W139" s="21">
        <f t="shared" si="56"/>
        <v>0</v>
      </c>
      <c r="X139" s="21">
        <f t="shared" si="56"/>
        <v>0</v>
      </c>
      <c r="Y139" s="21">
        <f t="shared" si="56"/>
        <v>0</v>
      </c>
      <c r="Z139" s="21">
        <f t="shared" si="56"/>
        <v>0</v>
      </c>
      <c r="AA139" s="21">
        <f t="shared" si="56"/>
        <v>0</v>
      </c>
      <c r="AB139" s="21">
        <f t="shared" si="56"/>
        <v>0</v>
      </c>
      <c r="AC139" s="21">
        <f t="shared" si="56"/>
        <v>0</v>
      </c>
      <c r="AD139" s="21">
        <f t="shared" si="56"/>
        <v>0</v>
      </c>
      <c r="AE139" s="21">
        <f t="shared" si="56"/>
        <v>0</v>
      </c>
      <c r="AF139" s="21">
        <f t="shared" si="56"/>
        <v>0</v>
      </c>
      <c r="AG139" s="21">
        <f t="shared" si="56"/>
        <v>0</v>
      </c>
      <c r="AH139" s="21">
        <f t="shared" si="56"/>
        <v>0</v>
      </c>
      <c r="AI139" s="21">
        <f t="shared" si="56"/>
        <v>0</v>
      </c>
      <c r="AJ139" s="21">
        <f t="shared" si="56"/>
        <v>0</v>
      </c>
      <c r="AK139" s="21">
        <f>AK138/24</f>
        <v>0</v>
      </c>
      <c r="AL139" s="21">
        <f>AL138/24</f>
        <v>0</v>
      </c>
      <c r="AM139" s="21">
        <f t="shared" ref="AM139:AN139" si="57">AM138/24</f>
        <v>0</v>
      </c>
      <c r="AN139" s="21">
        <f t="shared" si="57"/>
        <v>0</v>
      </c>
    </row>
    <row r="140" spans="1:40" x14ac:dyDescent="0.15">
      <c r="A140" s="146"/>
      <c r="B140" s="173"/>
      <c r="C140" s="197"/>
      <c r="D140" s="142"/>
      <c r="E140" s="75" t="s">
        <v>223</v>
      </c>
      <c r="F140" s="68" t="s">
        <v>72</v>
      </c>
      <c r="G140" s="76" t="s">
        <v>56</v>
      </c>
      <c r="H140" s="59">
        <v>2</v>
      </c>
      <c r="I140" s="107">
        <f>SUM(H140:H146)</f>
        <v>12</v>
      </c>
      <c r="J140" s="107"/>
      <c r="K140" s="145"/>
      <c r="L140" s="145"/>
      <c r="M140" s="148"/>
      <c r="N140" s="4" t="str">
        <f t="shared" ca="1" si="54"/>
        <v/>
      </c>
      <c r="O140" s="7"/>
      <c r="P140" s="28" t="str">
        <f t="shared" ref="P140:AN141" si="58">IF($F140=P$1,$H140," ")</f>
        <v xml:space="preserve"> </v>
      </c>
      <c r="Q140" s="28" t="str">
        <f t="shared" si="58"/>
        <v xml:space="preserve"> </v>
      </c>
      <c r="R140" s="28" t="str">
        <f t="shared" si="58"/>
        <v xml:space="preserve"> </v>
      </c>
      <c r="S140" s="28" t="str">
        <f t="shared" si="58"/>
        <v xml:space="preserve"> </v>
      </c>
      <c r="T140" s="28" t="str">
        <f t="shared" si="58"/>
        <v xml:space="preserve"> </v>
      </c>
      <c r="U140" s="28" t="str">
        <f t="shared" si="58"/>
        <v xml:space="preserve"> </v>
      </c>
      <c r="V140" s="28" t="str">
        <f t="shared" si="58"/>
        <v xml:space="preserve"> </v>
      </c>
      <c r="W140" s="28" t="str">
        <f t="shared" si="58"/>
        <v xml:space="preserve"> </v>
      </c>
      <c r="X140" s="28" t="str">
        <f t="shared" si="58"/>
        <v xml:space="preserve"> </v>
      </c>
      <c r="Y140" s="28" t="str">
        <f t="shared" si="58"/>
        <v xml:space="preserve"> </v>
      </c>
      <c r="Z140" s="28" t="str">
        <f t="shared" si="58"/>
        <v xml:space="preserve"> </v>
      </c>
      <c r="AA140" s="28" t="str">
        <f t="shared" si="58"/>
        <v xml:space="preserve"> </v>
      </c>
      <c r="AB140" s="28" t="str">
        <f t="shared" si="58"/>
        <v xml:space="preserve"> </v>
      </c>
      <c r="AC140" s="28" t="str">
        <f t="shared" si="58"/>
        <v xml:space="preserve"> </v>
      </c>
      <c r="AD140" s="28" t="str">
        <f t="shared" si="58"/>
        <v xml:space="preserve"> </v>
      </c>
      <c r="AE140" s="28" t="str">
        <f t="shared" si="58"/>
        <v xml:space="preserve"> </v>
      </c>
      <c r="AF140" s="28" t="str">
        <f t="shared" si="58"/>
        <v xml:space="preserve"> </v>
      </c>
      <c r="AG140" s="28" t="str">
        <f t="shared" si="58"/>
        <v xml:space="preserve"> </v>
      </c>
      <c r="AH140" s="28" t="str">
        <f t="shared" si="58"/>
        <v xml:space="preserve"> </v>
      </c>
      <c r="AI140" s="28" t="str">
        <f t="shared" si="58"/>
        <v xml:space="preserve"> </v>
      </c>
      <c r="AJ140" s="28" t="str">
        <f t="shared" si="58"/>
        <v xml:space="preserve"> </v>
      </c>
      <c r="AK140" s="28" t="str">
        <f t="shared" si="58"/>
        <v xml:space="preserve"> </v>
      </c>
      <c r="AL140" s="28" t="str">
        <f t="shared" si="58"/>
        <v xml:space="preserve"> </v>
      </c>
      <c r="AM140" s="28" t="str">
        <f t="shared" si="58"/>
        <v xml:space="preserve"> </v>
      </c>
      <c r="AN140" s="28" t="str">
        <f t="shared" si="58"/>
        <v xml:space="preserve"> </v>
      </c>
    </row>
    <row r="141" spans="1:40" x14ac:dyDescent="0.15">
      <c r="A141" s="146"/>
      <c r="B141" s="146"/>
      <c r="C141" s="1"/>
      <c r="D141" s="142"/>
      <c r="E141" s="105" t="s">
        <v>224</v>
      </c>
      <c r="F141" s="68" t="s">
        <v>72</v>
      </c>
      <c r="G141" s="60" t="s">
        <v>56</v>
      </c>
      <c r="H141" s="59">
        <v>2</v>
      </c>
      <c r="I141" s="107"/>
      <c r="J141" s="107"/>
      <c r="K141" s="145"/>
      <c r="L141" s="145"/>
      <c r="M141" s="148"/>
      <c r="N141" s="4" t="str">
        <f t="shared" ca="1" si="54"/>
        <v/>
      </c>
      <c r="O141" s="7"/>
      <c r="P141" s="28" t="str">
        <f t="shared" si="58"/>
        <v xml:space="preserve"> </v>
      </c>
      <c r="Q141" s="28" t="str">
        <f t="shared" si="58"/>
        <v xml:space="preserve"> </v>
      </c>
      <c r="R141" s="28" t="str">
        <f t="shared" si="58"/>
        <v xml:space="preserve"> </v>
      </c>
      <c r="S141" s="28" t="str">
        <f t="shared" si="58"/>
        <v xml:space="preserve"> </v>
      </c>
      <c r="T141" s="28" t="str">
        <f t="shared" si="58"/>
        <v xml:space="preserve"> </v>
      </c>
      <c r="U141" s="28" t="str">
        <f t="shared" si="58"/>
        <v xml:space="preserve"> </v>
      </c>
      <c r="V141" s="28" t="str">
        <f t="shared" si="58"/>
        <v xml:space="preserve"> </v>
      </c>
      <c r="W141" s="28" t="str">
        <f t="shared" si="58"/>
        <v xml:space="preserve"> </v>
      </c>
      <c r="X141" s="28" t="str">
        <f t="shared" si="58"/>
        <v xml:space="preserve"> </v>
      </c>
      <c r="Y141" s="28" t="str">
        <f t="shared" si="58"/>
        <v xml:space="preserve"> </v>
      </c>
      <c r="Z141" s="28" t="str">
        <f t="shared" si="58"/>
        <v xml:space="preserve"> </v>
      </c>
      <c r="AA141" s="28" t="str">
        <f t="shared" si="58"/>
        <v xml:space="preserve"> </v>
      </c>
      <c r="AB141" s="28" t="str">
        <f t="shared" si="58"/>
        <v xml:space="preserve"> </v>
      </c>
      <c r="AC141" s="28" t="str">
        <f t="shared" si="58"/>
        <v xml:space="preserve"> </v>
      </c>
      <c r="AD141" s="28" t="str">
        <f t="shared" si="58"/>
        <v xml:space="preserve"> </v>
      </c>
      <c r="AE141" s="28" t="str">
        <f t="shared" si="58"/>
        <v xml:space="preserve"> </v>
      </c>
      <c r="AF141" s="28" t="str">
        <f t="shared" si="58"/>
        <v xml:space="preserve"> </v>
      </c>
      <c r="AG141" s="28" t="str">
        <f t="shared" si="58"/>
        <v xml:space="preserve"> </v>
      </c>
      <c r="AH141" s="28" t="str">
        <f t="shared" si="58"/>
        <v xml:space="preserve"> </v>
      </c>
      <c r="AI141" s="28" t="str">
        <f t="shared" si="58"/>
        <v xml:space="preserve"> </v>
      </c>
      <c r="AJ141" s="28" t="str">
        <f t="shared" si="58"/>
        <v xml:space="preserve"> </v>
      </c>
      <c r="AK141" s="28" t="str">
        <f t="shared" si="58"/>
        <v xml:space="preserve"> </v>
      </c>
      <c r="AL141" s="28" t="str">
        <f t="shared" si="58"/>
        <v xml:space="preserve"> </v>
      </c>
      <c r="AM141" s="28" t="str">
        <f t="shared" si="58"/>
        <v xml:space="preserve"> </v>
      </c>
      <c r="AN141" s="28" t="str">
        <f t="shared" si="58"/>
        <v xml:space="preserve"> </v>
      </c>
    </row>
    <row r="142" spans="1:40" x14ac:dyDescent="0.15">
      <c r="A142" s="146"/>
      <c r="B142" s="146"/>
      <c r="C142" s="161"/>
      <c r="D142" s="142"/>
      <c r="E142" s="105" t="s">
        <v>188</v>
      </c>
      <c r="F142" s="59" t="s">
        <v>13</v>
      </c>
      <c r="G142" s="60" t="s">
        <v>55</v>
      </c>
      <c r="H142" s="59">
        <v>2</v>
      </c>
      <c r="I142" s="107"/>
      <c r="J142" s="107"/>
      <c r="K142" s="145"/>
      <c r="L142" s="145"/>
      <c r="M142" s="148"/>
      <c r="N142" s="4"/>
      <c r="O142" s="7"/>
    </row>
    <row r="143" spans="1:40" x14ac:dyDescent="0.15">
      <c r="A143" s="146"/>
      <c r="B143" s="146"/>
      <c r="C143" s="161"/>
      <c r="D143" s="142"/>
      <c r="E143" s="105" t="s">
        <v>182</v>
      </c>
      <c r="F143" s="59" t="s">
        <v>72</v>
      </c>
      <c r="G143" s="60" t="s">
        <v>55</v>
      </c>
      <c r="H143" s="59">
        <v>2</v>
      </c>
      <c r="I143" s="107"/>
      <c r="J143" s="107"/>
      <c r="K143" s="145"/>
      <c r="L143" s="145"/>
      <c r="M143" s="148"/>
      <c r="N143" s="4"/>
      <c r="O143" s="7"/>
    </row>
    <row r="144" spans="1:40" x14ac:dyDescent="0.15">
      <c r="A144" s="146"/>
      <c r="B144" s="146"/>
      <c r="C144" s="161"/>
      <c r="D144" s="142"/>
      <c r="E144" s="105" t="s">
        <v>160</v>
      </c>
      <c r="F144" s="59" t="s">
        <v>72</v>
      </c>
      <c r="G144" s="60" t="s">
        <v>55</v>
      </c>
      <c r="H144" s="59">
        <v>2</v>
      </c>
      <c r="I144" s="107"/>
      <c r="J144" s="107"/>
      <c r="K144" s="145"/>
      <c r="L144" s="145"/>
      <c r="M144" s="148"/>
      <c r="N144" s="4"/>
      <c r="O144" s="7"/>
    </row>
    <row r="145" spans="1:40" x14ac:dyDescent="0.15">
      <c r="A145" s="146"/>
      <c r="B145" s="146"/>
      <c r="C145" s="161"/>
      <c r="D145" s="142"/>
      <c r="E145" s="105" t="s">
        <v>440</v>
      </c>
      <c r="F145" s="59" t="s">
        <v>24</v>
      </c>
      <c r="G145" s="60" t="s">
        <v>55</v>
      </c>
      <c r="H145" s="59">
        <v>1</v>
      </c>
      <c r="I145" s="107"/>
      <c r="J145" s="107"/>
      <c r="K145" s="145"/>
      <c r="L145" s="145"/>
      <c r="M145" s="148"/>
      <c r="N145" s="4"/>
      <c r="O145" s="7"/>
    </row>
    <row r="146" spans="1:40" x14ac:dyDescent="0.15">
      <c r="A146" s="146"/>
      <c r="B146" s="146"/>
      <c r="C146" s="184"/>
      <c r="D146" s="184"/>
      <c r="E146" s="105" t="s">
        <v>238</v>
      </c>
      <c r="F146" s="59" t="s">
        <v>24</v>
      </c>
      <c r="G146" s="60" t="s">
        <v>56</v>
      </c>
      <c r="H146" s="59">
        <v>1</v>
      </c>
      <c r="I146" s="174"/>
      <c r="J146" s="107"/>
      <c r="K146" s="145"/>
      <c r="L146" s="145"/>
      <c r="M146" s="148"/>
      <c r="N146" s="4"/>
      <c r="O146" s="7"/>
    </row>
    <row r="147" spans="1:40" x14ac:dyDescent="0.15">
      <c r="A147" s="115"/>
      <c r="B147" s="115"/>
      <c r="C147" s="150"/>
      <c r="D147" s="150"/>
      <c r="E147" s="75" t="s">
        <v>443</v>
      </c>
      <c r="F147" s="68" t="s">
        <v>382</v>
      </c>
      <c r="G147" s="76" t="s">
        <v>58</v>
      </c>
      <c r="H147" s="68">
        <v>3</v>
      </c>
      <c r="I147" s="107">
        <f>SUM(H147:H152)</f>
        <v>11.5</v>
      </c>
      <c r="J147" s="107"/>
      <c r="K147" s="145"/>
      <c r="L147" s="145"/>
      <c r="M147" s="148"/>
      <c r="N147" s="4"/>
      <c r="O147" s="7"/>
    </row>
    <row r="148" spans="1:40" x14ac:dyDescent="0.15">
      <c r="A148" s="115"/>
      <c r="B148" s="115"/>
      <c r="C148" s="150"/>
      <c r="D148" s="150"/>
      <c r="E148" s="75" t="s">
        <v>436</v>
      </c>
      <c r="F148" s="68" t="s">
        <v>24</v>
      </c>
      <c r="G148" s="76" t="s">
        <v>58</v>
      </c>
      <c r="H148" s="68">
        <v>1</v>
      </c>
      <c r="I148" s="157"/>
      <c r="J148" s="107"/>
      <c r="K148" s="145"/>
      <c r="L148" s="145"/>
      <c r="M148" s="148"/>
      <c r="N148" s="4"/>
      <c r="O148" s="7"/>
    </row>
    <row r="149" spans="1:40" x14ac:dyDescent="0.15">
      <c r="A149" s="115"/>
      <c r="B149" s="115"/>
      <c r="C149" s="150"/>
      <c r="D149" s="150"/>
      <c r="E149" s="105" t="s">
        <v>441</v>
      </c>
      <c r="F149" s="59" t="s">
        <v>24</v>
      </c>
      <c r="G149" s="60" t="s">
        <v>59</v>
      </c>
      <c r="H149" s="49">
        <v>2</v>
      </c>
      <c r="I149" s="157"/>
      <c r="J149" s="107"/>
      <c r="K149" s="145"/>
      <c r="L149" s="145"/>
      <c r="M149" s="148"/>
      <c r="N149" s="4"/>
      <c r="O149" s="7"/>
    </row>
    <row r="150" spans="1:40" x14ac:dyDescent="0.15">
      <c r="A150" s="115"/>
      <c r="B150" s="115"/>
      <c r="C150" s="150"/>
      <c r="D150" s="150"/>
      <c r="E150" s="105" t="s">
        <v>445</v>
      </c>
      <c r="F150" s="59" t="s">
        <v>24</v>
      </c>
      <c r="G150" s="60" t="s">
        <v>59</v>
      </c>
      <c r="H150" s="49">
        <v>2</v>
      </c>
      <c r="I150" s="157"/>
      <c r="J150" s="107"/>
      <c r="K150" s="145"/>
      <c r="L150" s="145"/>
      <c r="M150" s="148"/>
      <c r="N150" s="4"/>
      <c r="O150" s="7"/>
    </row>
    <row r="151" spans="1:40" x14ac:dyDescent="0.15">
      <c r="A151" s="115"/>
      <c r="B151" s="115"/>
      <c r="C151" s="150"/>
      <c r="D151" s="274" t="s">
        <v>421</v>
      </c>
      <c r="E151" s="105" t="s">
        <v>522</v>
      </c>
      <c r="F151" s="59" t="s">
        <v>22</v>
      </c>
      <c r="G151" s="60" t="s">
        <v>63</v>
      </c>
      <c r="H151" s="59">
        <v>2</v>
      </c>
      <c r="I151" s="157"/>
      <c r="J151" s="107"/>
      <c r="K151" s="145"/>
      <c r="L151" s="145"/>
      <c r="M151" s="148"/>
      <c r="N151" s="4"/>
      <c r="O151" s="7"/>
    </row>
    <row r="152" spans="1:40" x14ac:dyDescent="0.15">
      <c r="A152" s="115"/>
      <c r="B152" s="115"/>
      <c r="C152" s="150"/>
      <c r="D152" s="150" t="s">
        <v>422</v>
      </c>
      <c r="E152" s="105" t="s">
        <v>423</v>
      </c>
      <c r="F152" s="59" t="s">
        <v>22</v>
      </c>
      <c r="G152" s="60" t="s">
        <v>59</v>
      </c>
      <c r="H152" s="59">
        <v>1.5</v>
      </c>
      <c r="I152" s="157"/>
      <c r="J152" s="107"/>
      <c r="K152" s="145"/>
      <c r="L152" s="145"/>
      <c r="M152" s="148"/>
      <c r="N152" s="4"/>
      <c r="O152" s="7"/>
    </row>
    <row r="153" spans="1:40" x14ac:dyDescent="0.15">
      <c r="A153" s="168"/>
      <c r="B153" s="168"/>
      <c r="C153" s="166"/>
      <c r="D153" s="167"/>
      <c r="E153" s="168"/>
      <c r="F153" s="168"/>
      <c r="G153" s="169"/>
      <c r="H153" s="169"/>
      <c r="I153" s="170"/>
      <c r="J153" s="170"/>
      <c r="K153" s="159"/>
      <c r="L153" s="159"/>
      <c r="M153" s="160"/>
      <c r="N153" s="4" t="str">
        <f t="shared" ref="N153:N154" ca="1" si="59">IF(YEAR(L153)=YEAR(TODAY()),IF(MONTH(L153)-MONTH(TODAY())&gt;0,IF(MONTH(L153)-MONTH(TODAY())&lt;=3,"Renovar Contrato?",""),""),"")</f>
        <v/>
      </c>
      <c r="O153" s="47">
        <f>SUM(P153:AN153)</f>
        <v>0</v>
      </c>
      <c r="P153" s="22">
        <f t="shared" ref="P153:AN153" si="60">SUM(P155:P160)</f>
        <v>0</v>
      </c>
      <c r="Q153" s="22">
        <f t="shared" si="60"/>
        <v>0</v>
      </c>
      <c r="R153" s="22">
        <f t="shared" si="60"/>
        <v>0</v>
      </c>
      <c r="S153" s="22">
        <f t="shared" si="60"/>
        <v>0</v>
      </c>
      <c r="T153" s="22">
        <f t="shared" si="60"/>
        <v>0</v>
      </c>
      <c r="U153" s="22">
        <f t="shared" si="60"/>
        <v>0</v>
      </c>
      <c r="V153" s="22">
        <f t="shared" si="60"/>
        <v>0</v>
      </c>
      <c r="W153" s="22">
        <f t="shared" si="60"/>
        <v>0</v>
      </c>
      <c r="X153" s="22">
        <f t="shared" si="60"/>
        <v>0</v>
      </c>
      <c r="Y153" s="22">
        <f t="shared" si="60"/>
        <v>0</v>
      </c>
      <c r="Z153" s="22">
        <f t="shared" si="60"/>
        <v>0</v>
      </c>
      <c r="AA153" s="22">
        <f t="shared" si="60"/>
        <v>0</v>
      </c>
      <c r="AB153" s="22">
        <f t="shared" si="60"/>
        <v>0</v>
      </c>
      <c r="AC153" s="22">
        <f t="shared" si="60"/>
        <v>0</v>
      </c>
      <c r="AD153" s="22">
        <f t="shared" si="60"/>
        <v>0</v>
      </c>
      <c r="AE153" s="22">
        <f t="shared" si="60"/>
        <v>0</v>
      </c>
      <c r="AF153" s="22">
        <f t="shared" si="60"/>
        <v>0</v>
      </c>
      <c r="AG153" s="22">
        <f t="shared" si="60"/>
        <v>0</v>
      </c>
      <c r="AH153" s="22">
        <f t="shared" si="60"/>
        <v>0</v>
      </c>
      <c r="AI153" s="22">
        <f t="shared" si="60"/>
        <v>0</v>
      </c>
      <c r="AJ153" s="22">
        <f t="shared" si="60"/>
        <v>0</v>
      </c>
      <c r="AK153" s="22">
        <f t="shared" si="60"/>
        <v>0</v>
      </c>
      <c r="AL153" s="22">
        <f t="shared" si="60"/>
        <v>0</v>
      </c>
      <c r="AM153" s="22">
        <f t="shared" si="60"/>
        <v>0</v>
      </c>
      <c r="AN153" s="22">
        <f t="shared" si="60"/>
        <v>0</v>
      </c>
    </row>
    <row r="154" spans="1:40" x14ac:dyDescent="0.15">
      <c r="A154" s="171" t="s">
        <v>396</v>
      </c>
      <c r="B154" s="171" t="s">
        <v>54</v>
      </c>
      <c r="C154" s="161" t="s">
        <v>395</v>
      </c>
      <c r="D154" s="142" t="s">
        <v>10</v>
      </c>
      <c r="E154" s="143"/>
      <c r="F154" s="109"/>
      <c r="G154" s="182"/>
      <c r="H154" s="109"/>
      <c r="I154" s="144">
        <f>SUM(I155:I166)</f>
        <v>23.78</v>
      </c>
      <c r="J154" s="107">
        <f>I154/2</f>
        <v>11.89</v>
      </c>
      <c r="K154" s="108">
        <v>44455</v>
      </c>
      <c r="L154" s="108">
        <v>44819</v>
      </c>
      <c r="M154" s="83">
        <v>1</v>
      </c>
      <c r="N154" s="4" t="str">
        <f t="shared" ca="1" si="59"/>
        <v/>
      </c>
      <c r="O154" s="47">
        <f>SUM(P154:AN154)</f>
        <v>0</v>
      </c>
      <c r="P154" s="21">
        <f>P153/24</f>
        <v>0</v>
      </c>
      <c r="Q154" s="21">
        <f t="shared" ref="Q154:AJ154" si="61">Q153/24</f>
        <v>0</v>
      </c>
      <c r="R154" s="21">
        <f t="shared" si="61"/>
        <v>0</v>
      </c>
      <c r="S154" s="21">
        <f t="shared" si="61"/>
        <v>0</v>
      </c>
      <c r="T154" s="21">
        <f t="shared" si="61"/>
        <v>0</v>
      </c>
      <c r="U154" s="21">
        <f t="shared" si="61"/>
        <v>0</v>
      </c>
      <c r="V154" s="21">
        <f t="shared" si="61"/>
        <v>0</v>
      </c>
      <c r="W154" s="21">
        <f t="shared" si="61"/>
        <v>0</v>
      </c>
      <c r="X154" s="21">
        <f t="shared" si="61"/>
        <v>0</v>
      </c>
      <c r="Y154" s="21">
        <f t="shared" si="61"/>
        <v>0</v>
      </c>
      <c r="Z154" s="21">
        <f t="shared" si="61"/>
        <v>0</v>
      </c>
      <c r="AA154" s="21">
        <f t="shared" si="61"/>
        <v>0</v>
      </c>
      <c r="AB154" s="21">
        <f t="shared" si="61"/>
        <v>0</v>
      </c>
      <c r="AC154" s="21">
        <f t="shared" si="61"/>
        <v>0</v>
      </c>
      <c r="AD154" s="21">
        <f t="shared" si="61"/>
        <v>0</v>
      </c>
      <c r="AE154" s="21">
        <f t="shared" si="61"/>
        <v>0</v>
      </c>
      <c r="AF154" s="21">
        <f t="shared" si="61"/>
        <v>0</v>
      </c>
      <c r="AG154" s="21">
        <f t="shared" si="61"/>
        <v>0</v>
      </c>
      <c r="AH154" s="21">
        <f t="shared" si="61"/>
        <v>0</v>
      </c>
      <c r="AI154" s="21">
        <f t="shared" si="61"/>
        <v>0</v>
      </c>
      <c r="AJ154" s="21">
        <f t="shared" si="61"/>
        <v>0</v>
      </c>
      <c r="AK154" s="21">
        <f>AK153/24</f>
        <v>0</v>
      </c>
      <c r="AL154" s="21">
        <f>AL153/24</f>
        <v>0</v>
      </c>
      <c r="AM154" s="21">
        <f t="shared" ref="AM154:AN154" si="62">AM153/24</f>
        <v>0</v>
      </c>
      <c r="AN154" s="21">
        <f t="shared" si="62"/>
        <v>0</v>
      </c>
    </row>
    <row r="155" spans="1:40" x14ac:dyDescent="0.15">
      <c r="A155" s="115"/>
      <c r="B155" s="61"/>
      <c r="C155" s="341"/>
      <c r="D155" s="142"/>
      <c r="E155" s="75" t="s">
        <v>146</v>
      </c>
      <c r="F155" s="68" t="s">
        <v>13</v>
      </c>
      <c r="G155" s="76" t="s">
        <v>56</v>
      </c>
      <c r="H155" s="68">
        <v>2</v>
      </c>
      <c r="I155" s="77">
        <f>SUM(H155:H159)</f>
        <v>12</v>
      </c>
      <c r="J155" s="107"/>
      <c r="K155" s="145"/>
      <c r="L155" s="145"/>
      <c r="M155" s="148"/>
      <c r="N155" s="4"/>
      <c r="O155" s="7"/>
    </row>
    <row r="156" spans="1:40" x14ac:dyDescent="0.15">
      <c r="A156" s="115"/>
      <c r="B156" s="115"/>
      <c r="C156" s="150"/>
      <c r="D156" s="142"/>
      <c r="E156" s="105" t="s">
        <v>147</v>
      </c>
      <c r="F156" s="59" t="s">
        <v>13</v>
      </c>
      <c r="G156" s="60" t="s">
        <v>56</v>
      </c>
      <c r="H156" s="59">
        <v>2</v>
      </c>
      <c r="I156" s="77"/>
      <c r="J156" s="107"/>
      <c r="K156" s="145"/>
      <c r="L156" s="145"/>
      <c r="M156" s="148"/>
      <c r="N156" s="4"/>
      <c r="O156" s="7"/>
    </row>
    <row r="157" spans="1:40" x14ac:dyDescent="0.15">
      <c r="A157" s="115"/>
      <c r="B157" s="115"/>
      <c r="C157" s="150"/>
      <c r="D157" s="142"/>
      <c r="E157" s="105" t="s">
        <v>531</v>
      </c>
      <c r="F157" s="59" t="s">
        <v>13</v>
      </c>
      <c r="G157" s="110" t="s">
        <v>55</v>
      </c>
      <c r="H157" s="49">
        <v>2</v>
      </c>
      <c r="I157" s="77"/>
      <c r="J157" s="107"/>
      <c r="K157" s="145"/>
      <c r="L157" s="145"/>
      <c r="M157" s="148"/>
      <c r="N157" s="4"/>
      <c r="O157" s="7"/>
    </row>
    <row r="158" spans="1:40" x14ac:dyDescent="0.15">
      <c r="A158" s="115"/>
      <c r="B158" s="115"/>
      <c r="C158" s="150"/>
      <c r="D158" s="142"/>
      <c r="E158" s="105" t="s">
        <v>222</v>
      </c>
      <c r="F158" s="59" t="s">
        <v>13</v>
      </c>
      <c r="G158" s="60" t="s">
        <v>55</v>
      </c>
      <c r="H158" s="59">
        <v>4</v>
      </c>
      <c r="I158" s="157"/>
      <c r="J158" s="107"/>
      <c r="K158" s="145"/>
      <c r="L158" s="145"/>
      <c r="M158" s="148"/>
      <c r="N158" s="4"/>
      <c r="O158" s="7"/>
    </row>
    <row r="159" spans="1:40" x14ac:dyDescent="0.15">
      <c r="A159" s="115"/>
      <c r="B159" s="115"/>
      <c r="C159" s="150"/>
      <c r="D159" s="142"/>
      <c r="E159" s="105" t="s">
        <v>581</v>
      </c>
      <c r="F159" s="59" t="s">
        <v>24</v>
      </c>
      <c r="G159" s="60" t="s">
        <v>55</v>
      </c>
      <c r="H159" s="59">
        <v>2</v>
      </c>
      <c r="I159" s="157"/>
      <c r="J159" s="107"/>
      <c r="K159" s="145"/>
      <c r="L159" s="145"/>
      <c r="M159" s="148"/>
      <c r="N159" s="4"/>
      <c r="O159" s="7"/>
    </row>
    <row r="160" spans="1:40" x14ac:dyDescent="0.15">
      <c r="A160" s="115"/>
      <c r="B160" s="115"/>
      <c r="C160" s="150"/>
      <c r="D160" s="142"/>
      <c r="E160" s="105" t="s">
        <v>217</v>
      </c>
      <c r="F160" s="59" t="s">
        <v>72</v>
      </c>
      <c r="G160" s="60" t="s">
        <v>58</v>
      </c>
      <c r="H160" s="59">
        <v>4</v>
      </c>
      <c r="I160" s="77">
        <f>SUM(H160:H167)</f>
        <v>11.5</v>
      </c>
      <c r="J160" s="107"/>
      <c r="K160" s="145"/>
      <c r="L160" s="145"/>
      <c r="M160" s="148"/>
      <c r="N160" s="4"/>
      <c r="O160" s="7"/>
    </row>
    <row r="161" spans="1:40" x14ac:dyDescent="0.15">
      <c r="A161" s="115"/>
      <c r="B161" s="115"/>
      <c r="C161" s="150"/>
      <c r="D161" s="142"/>
      <c r="E161" s="73" t="s">
        <v>235</v>
      </c>
      <c r="F161" s="61" t="s">
        <v>18</v>
      </c>
      <c r="G161" s="60" t="s">
        <v>58</v>
      </c>
      <c r="H161" s="165">
        <v>2</v>
      </c>
      <c r="I161" s="157"/>
      <c r="J161" s="107"/>
      <c r="K161" s="145"/>
      <c r="L161" s="145"/>
      <c r="M161" s="148"/>
      <c r="N161" s="4"/>
      <c r="O161" s="7"/>
    </row>
    <row r="162" spans="1:40" x14ac:dyDescent="0.15">
      <c r="A162" s="115"/>
      <c r="B162" s="115"/>
      <c r="C162" s="150"/>
      <c r="D162" s="142"/>
      <c r="E162" s="73" t="s">
        <v>211</v>
      </c>
      <c r="F162" s="61" t="s">
        <v>18</v>
      </c>
      <c r="G162" s="60" t="s">
        <v>58</v>
      </c>
      <c r="H162" s="165">
        <v>2</v>
      </c>
      <c r="I162" s="157"/>
      <c r="J162" s="107"/>
      <c r="K162" s="145"/>
      <c r="L162" s="145"/>
      <c r="M162" s="148"/>
      <c r="N162" s="4"/>
      <c r="O162" s="7"/>
    </row>
    <row r="163" spans="1:40" x14ac:dyDescent="0.15">
      <c r="A163" s="115"/>
      <c r="B163" s="115"/>
      <c r="C163" s="150"/>
      <c r="D163" s="274" t="s">
        <v>421</v>
      </c>
      <c r="E163" s="105" t="s">
        <v>522</v>
      </c>
      <c r="F163" s="59" t="s">
        <v>22</v>
      </c>
      <c r="G163" s="60" t="s">
        <v>63</v>
      </c>
      <c r="H163" s="59">
        <v>1.5</v>
      </c>
      <c r="I163" s="157"/>
      <c r="J163" s="107"/>
      <c r="K163" s="145"/>
      <c r="L163" s="145"/>
      <c r="M163" s="148"/>
      <c r="N163" s="4"/>
      <c r="O163" s="7"/>
    </row>
    <row r="164" spans="1:40" x14ac:dyDescent="0.15">
      <c r="A164" s="115"/>
      <c r="B164" s="115"/>
      <c r="C164" s="150"/>
      <c r="D164" s="79" t="s">
        <v>420</v>
      </c>
      <c r="E164" s="105" t="s">
        <v>543</v>
      </c>
      <c r="F164" s="59" t="s">
        <v>22</v>
      </c>
      <c r="G164" s="60" t="s">
        <v>63</v>
      </c>
      <c r="H164" s="59">
        <v>0.5</v>
      </c>
      <c r="I164" s="157"/>
      <c r="J164" s="107"/>
      <c r="K164" s="145"/>
      <c r="L164" s="145"/>
      <c r="M164" s="148"/>
      <c r="N164" s="4"/>
      <c r="O164" s="7"/>
    </row>
    <row r="165" spans="1:40" x14ac:dyDescent="0.15">
      <c r="A165" s="115"/>
      <c r="B165" s="115"/>
      <c r="C165" s="150"/>
      <c r="D165" s="150" t="s">
        <v>82</v>
      </c>
      <c r="E165" s="75" t="s">
        <v>83</v>
      </c>
      <c r="F165" s="68" t="s">
        <v>22</v>
      </c>
      <c r="G165" s="76" t="s">
        <v>60</v>
      </c>
      <c r="H165" s="172">
        <v>1.5</v>
      </c>
      <c r="I165" s="157"/>
      <c r="J165" s="107"/>
      <c r="K165" s="145"/>
      <c r="L165" s="145"/>
      <c r="M165" s="148"/>
      <c r="N165" s="4"/>
      <c r="O165" s="7"/>
    </row>
    <row r="166" spans="1:40" x14ac:dyDescent="0.15">
      <c r="A166" s="115"/>
      <c r="B166" s="115"/>
      <c r="C166" s="150"/>
      <c r="D166" s="142"/>
      <c r="E166" s="75" t="s">
        <v>527</v>
      </c>
      <c r="F166" s="59"/>
      <c r="G166" s="60"/>
      <c r="H166" s="59"/>
      <c r="I166" s="180">
        <v>0.28000000000000003</v>
      </c>
      <c r="J166" s="107"/>
      <c r="K166" s="145"/>
      <c r="L166" s="145"/>
      <c r="M166" s="148"/>
      <c r="N166" s="4"/>
      <c r="O166" s="7"/>
    </row>
    <row r="167" spans="1:40" x14ac:dyDescent="0.15">
      <c r="A167" s="132"/>
      <c r="B167" s="132"/>
      <c r="C167" s="166"/>
      <c r="D167" s="167"/>
      <c r="E167" s="168"/>
      <c r="F167" s="168"/>
      <c r="G167" s="169"/>
      <c r="H167" s="168"/>
      <c r="I167" s="170"/>
      <c r="J167" s="170"/>
      <c r="K167" s="159"/>
      <c r="L167" s="159"/>
      <c r="M167" s="160"/>
      <c r="N167" s="4" t="str">
        <f t="shared" ca="1" si="49"/>
        <v/>
      </c>
      <c r="O167" s="47">
        <f>SUM(P167:AN167)</f>
        <v>8</v>
      </c>
      <c r="P167" s="22">
        <f t="shared" ref="P167:AN167" si="63">SUM(P169:P182)</f>
        <v>0</v>
      </c>
      <c r="Q167" s="22">
        <f t="shared" si="63"/>
        <v>5</v>
      </c>
      <c r="R167" s="22">
        <f t="shared" si="63"/>
        <v>0</v>
      </c>
      <c r="S167" s="22">
        <f t="shared" si="63"/>
        <v>0</v>
      </c>
      <c r="T167" s="22">
        <f t="shared" si="63"/>
        <v>3</v>
      </c>
      <c r="U167" s="22">
        <f t="shared" si="63"/>
        <v>0</v>
      </c>
      <c r="V167" s="22">
        <f t="shared" si="63"/>
        <v>0</v>
      </c>
      <c r="W167" s="22">
        <f t="shared" si="63"/>
        <v>0</v>
      </c>
      <c r="X167" s="22">
        <f t="shared" si="63"/>
        <v>0</v>
      </c>
      <c r="Y167" s="22">
        <f t="shared" si="63"/>
        <v>0</v>
      </c>
      <c r="Z167" s="22">
        <f t="shared" si="63"/>
        <v>0</v>
      </c>
      <c r="AA167" s="22">
        <f t="shared" si="63"/>
        <v>0</v>
      </c>
      <c r="AB167" s="22">
        <f t="shared" si="63"/>
        <v>0</v>
      </c>
      <c r="AC167" s="22">
        <f t="shared" si="63"/>
        <v>0</v>
      </c>
      <c r="AD167" s="22">
        <f t="shared" si="63"/>
        <v>0</v>
      </c>
      <c r="AE167" s="22">
        <f t="shared" si="63"/>
        <v>0</v>
      </c>
      <c r="AF167" s="22">
        <f t="shared" si="63"/>
        <v>0</v>
      </c>
      <c r="AG167" s="22">
        <f t="shared" si="63"/>
        <v>0</v>
      </c>
      <c r="AH167" s="22">
        <f t="shared" si="63"/>
        <v>0</v>
      </c>
      <c r="AI167" s="22">
        <f t="shared" si="63"/>
        <v>0</v>
      </c>
      <c r="AJ167" s="22">
        <f t="shared" si="63"/>
        <v>0</v>
      </c>
      <c r="AK167" s="22">
        <f t="shared" si="63"/>
        <v>0</v>
      </c>
      <c r="AL167" s="22">
        <f t="shared" si="63"/>
        <v>0</v>
      </c>
      <c r="AM167" s="22">
        <f t="shared" si="63"/>
        <v>0</v>
      </c>
      <c r="AN167" s="22">
        <f t="shared" si="63"/>
        <v>0</v>
      </c>
    </row>
    <row r="168" spans="1:40" x14ac:dyDescent="0.15">
      <c r="A168" s="171" t="s">
        <v>122</v>
      </c>
      <c r="B168" s="171" t="s">
        <v>54</v>
      </c>
      <c r="C168" s="161" t="s">
        <v>123</v>
      </c>
      <c r="D168" s="142" t="s">
        <v>10</v>
      </c>
      <c r="E168" s="143"/>
      <c r="F168" s="61"/>
      <c r="G168" s="106"/>
      <c r="H168" s="109"/>
      <c r="I168" s="144">
        <f>SUM(I169:I183)</f>
        <v>31</v>
      </c>
      <c r="J168" s="107">
        <f>I168/2</f>
        <v>15.5</v>
      </c>
      <c r="K168" s="145"/>
      <c r="L168" s="145"/>
      <c r="M168" s="83">
        <v>1</v>
      </c>
      <c r="N168" s="4" t="str">
        <f t="shared" ca="1" si="49"/>
        <v/>
      </c>
      <c r="O168" s="47">
        <f>SUM(P168:AN168)</f>
        <v>0.33333333333333337</v>
      </c>
      <c r="P168" s="21">
        <f>P167/24</f>
        <v>0</v>
      </c>
      <c r="Q168" s="21">
        <f t="shared" ref="Q168:AJ168" si="64">Q167/24</f>
        <v>0.20833333333333334</v>
      </c>
      <c r="R168" s="21">
        <f t="shared" si="64"/>
        <v>0</v>
      </c>
      <c r="S168" s="21">
        <f t="shared" si="64"/>
        <v>0</v>
      </c>
      <c r="T168" s="21">
        <f t="shared" si="64"/>
        <v>0.125</v>
      </c>
      <c r="U168" s="21">
        <f t="shared" si="64"/>
        <v>0</v>
      </c>
      <c r="V168" s="21">
        <f t="shared" si="64"/>
        <v>0</v>
      </c>
      <c r="W168" s="21">
        <f t="shared" si="64"/>
        <v>0</v>
      </c>
      <c r="X168" s="21">
        <f t="shared" si="64"/>
        <v>0</v>
      </c>
      <c r="Y168" s="21">
        <f t="shared" si="64"/>
        <v>0</v>
      </c>
      <c r="Z168" s="21">
        <f t="shared" si="64"/>
        <v>0</v>
      </c>
      <c r="AA168" s="21">
        <f t="shared" si="64"/>
        <v>0</v>
      </c>
      <c r="AB168" s="21">
        <f t="shared" si="64"/>
        <v>0</v>
      </c>
      <c r="AC168" s="21">
        <f t="shared" si="64"/>
        <v>0</v>
      </c>
      <c r="AD168" s="21">
        <f t="shared" si="64"/>
        <v>0</v>
      </c>
      <c r="AE168" s="21">
        <f t="shared" si="64"/>
        <v>0</v>
      </c>
      <c r="AF168" s="21">
        <f t="shared" si="64"/>
        <v>0</v>
      </c>
      <c r="AG168" s="21">
        <f t="shared" si="64"/>
        <v>0</v>
      </c>
      <c r="AH168" s="21">
        <f t="shared" si="64"/>
        <v>0</v>
      </c>
      <c r="AI168" s="21">
        <f t="shared" si="64"/>
        <v>0</v>
      </c>
      <c r="AJ168" s="21">
        <f t="shared" si="64"/>
        <v>0</v>
      </c>
      <c r="AK168" s="21">
        <f>AK167/24</f>
        <v>0</v>
      </c>
      <c r="AL168" s="21">
        <f>AL167/24</f>
        <v>0</v>
      </c>
      <c r="AM168" s="21">
        <f t="shared" ref="AM168:AN168" si="65">AM167/24</f>
        <v>0</v>
      </c>
      <c r="AN168" s="21">
        <f t="shared" si="65"/>
        <v>0</v>
      </c>
    </row>
    <row r="169" spans="1:40" x14ac:dyDescent="0.15">
      <c r="A169" s="146"/>
      <c r="B169" s="146"/>
      <c r="C169" s="161"/>
      <c r="D169" s="151"/>
      <c r="E169" s="105" t="s">
        <v>383</v>
      </c>
      <c r="F169" s="59" t="s">
        <v>72</v>
      </c>
      <c r="G169" s="60" t="s">
        <v>56</v>
      </c>
      <c r="H169" s="59">
        <v>2</v>
      </c>
      <c r="I169" s="107">
        <f>SUM(H169:H178)</f>
        <v>19</v>
      </c>
      <c r="J169" s="107"/>
      <c r="K169" s="145"/>
      <c r="L169" s="145"/>
      <c r="M169" s="148"/>
      <c r="N169" s="4" t="str">
        <f t="shared" ca="1" si="49"/>
        <v/>
      </c>
      <c r="O169" s="7"/>
      <c r="P169" s="28" t="str">
        <f t="shared" ref="P169:AN182" si="66">IF($F169=P$1,$H169," ")</f>
        <v xml:space="preserve"> </v>
      </c>
      <c r="Q169" s="28" t="str">
        <f t="shared" si="66"/>
        <v xml:space="preserve"> </v>
      </c>
      <c r="R169" s="28" t="str">
        <f t="shared" si="66"/>
        <v xml:space="preserve"> </v>
      </c>
      <c r="S169" s="28" t="str">
        <f t="shared" si="66"/>
        <v xml:space="preserve"> </v>
      </c>
      <c r="T169" s="28" t="str">
        <f t="shared" si="66"/>
        <v xml:space="preserve"> </v>
      </c>
      <c r="U169" s="28" t="str">
        <f t="shared" si="66"/>
        <v xml:space="preserve"> </v>
      </c>
      <c r="V169" s="28" t="str">
        <f t="shared" si="66"/>
        <v xml:space="preserve"> </v>
      </c>
      <c r="W169" s="28" t="str">
        <f t="shared" si="66"/>
        <v xml:space="preserve"> </v>
      </c>
      <c r="X169" s="28" t="str">
        <f t="shared" si="66"/>
        <v xml:space="preserve"> </v>
      </c>
      <c r="Y169" s="28" t="str">
        <f t="shared" si="66"/>
        <v xml:space="preserve"> </v>
      </c>
      <c r="Z169" s="28" t="str">
        <f t="shared" si="66"/>
        <v xml:space="preserve"> </v>
      </c>
      <c r="AA169" s="28" t="str">
        <f t="shared" si="66"/>
        <v xml:space="preserve"> </v>
      </c>
      <c r="AB169" s="28" t="str">
        <f t="shared" si="66"/>
        <v xml:space="preserve"> </v>
      </c>
      <c r="AC169" s="28" t="str">
        <f t="shared" si="66"/>
        <v xml:space="preserve"> </v>
      </c>
      <c r="AD169" s="28" t="str">
        <f t="shared" si="66"/>
        <v xml:space="preserve"> </v>
      </c>
      <c r="AE169" s="28" t="str">
        <f t="shared" si="66"/>
        <v xml:space="preserve"> </v>
      </c>
      <c r="AF169" s="28" t="str">
        <f t="shared" si="66"/>
        <v xml:space="preserve"> </v>
      </c>
      <c r="AG169" s="28" t="str">
        <f t="shared" si="66"/>
        <v xml:space="preserve"> </v>
      </c>
      <c r="AH169" s="28" t="str">
        <f t="shared" si="66"/>
        <v xml:space="preserve"> </v>
      </c>
      <c r="AI169" s="28" t="str">
        <f t="shared" si="66"/>
        <v xml:space="preserve"> </v>
      </c>
      <c r="AJ169" s="28" t="str">
        <f t="shared" si="66"/>
        <v xml:space="preserve"> </v>
      </c>
      <c r="AK169" s="28" t="str">
        <f t="shared" si="66"/>
        <v xml:space="preserve"> </v>
      </c>
      <c r="AL169" s="28" t="str">
        <f t="shared" si="66"/>
        <v xml:space="preserve"> </v>
      </c>
      <c r="AM169" s="28" t="str">
        <f t="shared" si="66"/>
        <v xml:space="preserve"> </v>
      </c>
      <c r="AN169" s="28" t="str">
        <f t="shared" si="66"/>
        <v xml:space="preserve"> </v>
      </c>
    </row>
    <row r="170" spans="1:40" x14ac:dyDescent="0.15">
      <c r="A170" s="146"/>
      <c r="B170" s="146"/>
      <c r="C170" s="161"/>
      <c r="D170" s="151"/>
      <c r="E170" s="105" t="s">
        <v>124</v>
      </c>
      <c r="F170" s="59" t="s">
        <v>13</v>
      </c>
      <c r="G170" s="60" t="s">
        <v>56</v>
      </c>
      <c r="H170" s="59">
        <v>2</v>
      </c>
      <c r="I170" s="107"/>
      <c r="J170" s="107"/>
      <c r="K170" s="181"/>
      <c r="L170" s="145"/>
      <c r="M170" s="148"/>
      <c r="N170" s="4" t="str">
        <f t="shared" ca="1" si="49"/>
        <v/>
      </c>
      <c r="O170" s="7"/>
      <c r="P170" s="28" t="str">
        <f t="shared" si="66"/>
        <v xml:space="preserve"> </v>
      </c>
      <c r="Q170" s="28">
        <f t="shared" si="66"/>
        <v>2</v>
      </c>
      <c r="R170" s="28" t="str">
        <f t="shared" si="66"/>
        <v xml:space="preserve"> </v>
      </c>
      <c r="S170" s="28" t="str">
        <f t="shared" si="66"/>
        <v xml:space="preserve"> </v>
      </c>
      <c r="T170" s="28" t="str">
        <f t="shared" si="66"/>
        <v xml:space="preserve"> </v>
      </c>
      <c r="U170" s="28" t="str">
        <f t="shared" si="66"/>
        <v xml:space="preserve"> </v>
      </c>
      <c r="V170" s="28" t="str">
        <f t="shared" si="66"/>
        <v xml:space="preserve"> </v>
      </c>
      <c r="W170" s="28" t="str">
        <f t="shared" si="66"/>
        <v xml:space="preserve"> </v>
      </c>
      <c r="X170" s="28" t="str">
        <f t="shared" si="66"/>
        <v xml:space="preserve"> </v>
      </c>
      <c r="Y170" s="28" t="str">
        <f t="shared" si="66"/>
        <v xml:space="preserve"> </v>
      </c>
      <c r="Z170" s="28" t="str">
        <f t="shared" si="66"/>
        <v xml:space="preserve"> </v>
      </c>
      <c r="AA170" s="28" t="str">
        <f t="shared" si="66"/>
        <v xml:space="preserve"> </v>
      </c>
      <c r="AB170" s="28" t="str">
        <f t="shared" si="66"/>
        <v xml:space="preserve"> </v>
      </c>
      <c r="AC170" s="28" t="str">
        <f t="shared" si="66"/>
        <v xml:space="preserve"> </v>
      </c>
      <c r="AD170" s="28" t="str">
        <f t="shared" si="66"/>
        <v xml:space="preserve"> </v>
      </c>
      <c r="AE170" s="28" t="str">
        <f t="shared" si="66"/>
        <v xml:space="preserve"> </v>
      </c>
      <c r="AF170" s="28" t="str">
        <f t="shared" si="66"/>
        <v xml:space="preserve"> </v>
      </c>
      <c r="AG170" s="28" t="str">
        <f t="shared" si="66"/>
        <v xml:space="preserve"> </v>
      </c>
      <c r="AH170" s="28" t="str">
        <f t="shared" si="66"/>
        <v xml:space="preserve"> </v>
      </c>
      <c r="AI170" s="28" t="str">
        <f t="shared" si="66"/>
        <v xml:space="preserve"> </v>
      </c>
      <c r="AJ170" s="28" t="str">
        <f t="shared" si="66"/>
        <v xml:space="preserve"> </v>
      </c>
      <c r="AK170" s="28" t="str">
        <f t="shared" si="66"/>
        <v xml:space="preserve"> </v>
      </c>
      <c r="AL170" s="28" t="str">
        <f t="shared" si="66"/>
        <v xml:space="preserve"> </v>
      </c>
      <c r="AM170" s="28" t="str">
        <f t="shared" si="66"/>
        <v xml:space="preserve"> </v>
      </c>
      <c r="AN170" s="28" t="str">
        <f t="shared" si="66"/>
        <v xml:space="preserve"> </v>
      </c>
    </row>
    <row r="171" spans="1:40" x14ac:dyDescent="0.15">
      <c r="A171" s="146"/>
      <c r="B171" s="146"/>
      <c r="C171" s="161"/>
      <c r="D171" s="151"/>
      <c r="E171" s="105" t="s">
        <v>125</v>
      </c>
      <c r="F171" s="59" t="s">
        <v>13</v>
      </c>
      <c r="G171" s="60" t="s">
        <v>56</v>
      </c>
      <c r="H171" s="59">
        <v>2</v>
      </c>
      <c r="I171" s="107"/>
      <c r="J171" s="107"/>
      <c r="K171" s="181"/>
      <c r="L171" s="145"/>
      <c r="M171" s="148"/>
      <c r="N171" s="4"/>
      <c r="O171" s="7"/>
    </row>
    <row r="172" spans="1:40" x14ac:dyDescent="0.15">
      <c r="A172" s="146"/>
      <c r="B172" s="146"/>
      <c r="C172" s="161"/>
      <c r="D172" s="151"/>
      <c r="E172" s="105" t="s">
        <v>126</v>
      </c>
      <c r="F172" s="59" t="s">
        <v>14</v>
      </c>
      <c r="G172" s="60" t="s">
        <v>56</v>
      </c>
      <c r="H172" s="59">
        <v>2</v>
      </c>
      <c r="I172" s="107"/>
      <c r="J172" s="107"/>
      <c r="K172" s="181"/>
      <c r="L172" s="145"/>
      <c r="M172" s="148"/>
      <c r="N172" s="4"/>
      <c r="O172" s="7"/>
    </row>
    <row r="173" spans="1:40" x14ac:dyDescent="0.15">
      <c r="A173" s="146"/>
      <c r="B173" s="146"/>
      <c r="C173" s="161"/>
      <c r="D173" s="161"/>
      <c r="E173" s="141" t="s">
        <v>386</v>
      </c>
      <c r="F173" s="59" t="s">
        <v>13</v>
      </c>
      <c r="G173" s="60" t="s">
        <v>56</v>
      </c>
      <c r="H173" s="59">
        <v>2</v>
      </c>
      <c r="I173" s="107"/>
      <c r="J173" s="107"/>
      <c r="K173" s="181"/>
      <c r="L173" s="145"/>
      <c r="M173" s="148"/>
      <c r="N173" s="4"/>
      <c r="O173" s="7"/>
    </row>
    <row r="174" spans="1:40" x14ac:dyDescent="0.15">
      <c r="A174" s="146"/>
      <c r="B174" s="146"/>
      <c r="C174" s="161"/>
      <c r="D174" s="161"/>
      <c r="E174" s="230" t="s">
        <v>385</v>
      </c>
      <c r="F174" s="59" t="s">
        <v>13</v>
      </c>
      <c r="G174" s="60" t="s">
        <v>56</v>
      </c>
      <c r="H174" s="59">
        <v>2</v>
      </c>
      <c r="I174" s="107"/>
      <c r="J174" s="107"/>
      <c r="K174" s="181"/>
      <c r="L174" s="145"/>
      <c r="M174" s="148"/>
      <c r="N174" s="4"/>
      <c r="O174" s="7"/>
    </row>
    <row r="175" spans="1:40" x14ac:dyDescent="0.15">
      <c r="A175" s="146"/>
      <c r="B175" s="146"/>
      <c r="C175" s="161"/>
      <c r="D175" s="161"/>
      <c r="E175" s="230" t="s">
        <v>277</v>
      </c>
      <c r="F175" s="59" t="s">
        <v>13</v>
      </c>
      <c r="G175" s="60" t="s">
        <v>56</v>
      </c>
      <c r="H175" s="59">
        <v>2</v>
      </c>
      <c r="I175" s="107"/>
      <c r="J175" s="107"/>
      <c r="K175" s="181"/>
      <c r="L175" s="145"/>
      <c r="M175" s="148"/>
      <c r="N175" s="4"/>
      <c r="O175" s="7"/>
    </row>
    <row r="176" spans="1:40" x14ac:dyDescent="0.15">
      <c r="A176" s="146"/>
      <c r="B176" s="146"/>
      <c r="C176" s="161"/>
      <c r="D176" s="161"/>
      <c r="E176" s="230" t="s">
        <v>278</v>
      </c>
      <c r="F176" s="59" t="s">
        <v>13</v>
      </c>
      <c r="G176" s="60" t="s">
        <v>56</v>
      </c>
      <c r="H176" s="59">
        <v>2</v>
      </c>
      <c r="I176" s="107"/>
      <c r="J176" s="107"/>
      <c r="K176" s="181"/>
      <c r="L176" s="145"/>
      <c r="M176" s="148"/>
      <c r="N176" s="4"/>
      <c r="O176" s="7"/>
    </row>
    <row r="177" spans="1:40" x14ac:dyDescent="0.15">
      <c r="A177" s="146"/>
      <c r="B177" s="146"/>
      <c r="C177" s="161"/>
      <c r="D177" s="142"/>
      <c r="E177" s="75" t="s">
        <v>108</v>
      </c>
      <c r="F177" s="68" t="s">
        <v>18</v>
      </c>
      <c r="G177" s="106" t="s">
        <v>55</v>
      </c>
      <c r="H177" s="59">
        <v>2</v>
      </c>
      <c r="I177" s="107"/>
      <c r="J177" s="107"/>
      <c r="K177" s="181"/>
      <c r="L177" s="145"/>
      <c r="M177" s="148"/>
      <c r="N177" s="4"/>
      <c r="O177" s="7"/>
    </row>
    <row r="178" spans="1:40" x14ac:dyDescent="0.15">
      <c r="A178" s="146"/>
      <c r="B178" s="146"/>
      <c r="C178" s="161"/>
      <c r="D178" s="142"/>
      <c r="E178" s="73" t="s">
        <v>75</v>
      </c>
      <c r="F178" s="68" t="s">
        <v>18</v>
      </c>
      <c r="G178" s="60" t="s">
        <v>55</v>
      </c>
      <c r="H178" s="59">
        <v>1</v>
      </c>
      <c r="I178" s="107"/>
      <c r="J178" s="107"/>
      <c r="K178" s="181"/>
      <c r="L178" s="145"/>
      <c r="M178" s="148"/>
      <c r="N178" s="4"/>
      <c r="O178" s="7"/>
    </row>
    <row r="179" spans="1:40" x14ac:dyDescent="0.15">
      <c r="A179" s="146"/>
      <c r="B179" s="146"/>
      <c r="C179" s="161"/>
      <c r="D179" s="142"/>
      <c r="E179" s="105" t="s">
        <v>127</v>
      </c>
      <c r="F179" s="59" t="s">
        <v>72</v>
      </c>
      <c r="G179" s="60" t="s">
        <v>58</v>
      </c>
      <c r="H179" s="59">
        <v>2</v>
      </c>
      <c r="I179" s="107">
        <f>SUM(H179:H182)</f>
        <v>8</v>
      </c>
      <c r="J179" s="107"/>
      <c r="K179" s="145"/>
      <c r="L179" s="145"/>
      <c r="M179" s="148"/>
      <c r="N179" s="4" t="str">
        <f t="shared" ca="1" si="49"/>
        <v/>
      </c>
      <c r="O179" s="7"/>
      <c r="P179" s="28" t="str">
        <f t="shared" si="66"/>
        <v xml:space="preserve"> </v>
      </c>
      <c r="Q179" s="28" t="str">
        <f t="shared" si="66"/>
        <v xml:space="preserve"> </v>
      </c>
      <c r="R179" s="28" t="str">
        <f t="shared" si="66"/>
        <v xml:space="preserve"> </v>
      </c>
      <c r="S179" s="28" t="str">
        <f t="shared" si="66"/>
        <v xml:space="preserve"> </v>
      </c>
      <c r="T179" s="28" t="str">
        <f t="shared" si="66"/>
        <v xml:space="preserve"> </v>
      </c>
      <c r="U179" s="28" t="str">
        <f t="shared" si="66"/>
        <v xml:space="preserve"> </v>
      </c>
      <c r="V179" s="28" t="str">
        <f t="shared" si="66"/>
        <v xml:space="preserve"> </v>
      </c>
      <c r="W179" s="28" t="str">
        <f t="shared" si="66"/>
        <v xml:space="preserve"> </v>
      </c>
      <c r="X179" s="28" t="str">
        <f t="shared" si="66"/>
        <v xml:space="preserve"> </v>
      </c>
      <c r="Y179" s="28" t="str">
        <f t="shared" si="66"/>
        <v xml:space="preserve"> </v>
      </c>
      <c r="Z179" s="28" t="str">
        <f t="shared" si="66"/>
        <v xml:space="preserve"> </v>
      </c>
      <c r="AA179" s="28" t="str">
        <f t="shared" si="66"/>
        <v xml:space="preserve"> </v>
      </c>
      <c r="AB179" s="28" t="str">
        <f t="shared" si="66"/>
        <v xml:space="preserve"> </v>
      </c>
      <c r="AC179" s="28" t="str">
        <f t="shared" si="66"/>
        <v xml:space="preserve"> </v>
      </c>
      <c r="AD179" s="28" t="str">
        <f t="shared" si="66"/>
        <v xml:space="preserve"> </v>
      </c>
      <c r="AE179" s="28" t="str">
        <f t="shared" si="66"/>
        <v xml:space="preserve"> </v>
      </c>
      <c r="AF179" s="28" t="str">
        <f t="shared" si="66"/>
        <v xml:space="preserve"> </v>
      </c>
      <c r="AG179" s="28" t="str">
        <f t="shared" si="66"/>
        <v xml:space="preserve"> </v>
      </c>
      <c r="AH179" s="28" t="str">
        <f t="shared" si="66"/>
        <v xml:space="preserve"> </v>
      </c>
      <c r="AI179" s="28" t="str">
        <f t="shared" si="66"/>
        <v xml:space="preserve"> </v>
      </c>
      <c r="AJ179" s="28" t="str">
        <f t="shared" si="66"/>
        <v xml:space="preserve"> </v>
      </c>
      <c r="AK179" s="28" t="str">
        <f t="shared" si="66"/>
        <v xml:space="preserve"> </v>
      </c>
      <c r="AL179" s="28" t="str">
        <f t="shared" si="66"/>
        <v xml:space="preserve"> </v>
      </c>
      <c r="AM179" s="28" t="str">
        <f t="shared" si="66"/>
        <v xml:space="preserve"> </v>
      </c>
      <c r="AN179" s="28" t="str">
        <f t="shared" si="66"/>
        <v xml:space="preserve"> </v>
      </c>
    </row>
    <row r="180" spans="1:40" x14ac:dyDescent="0.15">
      <c r="A180" s="146"/>
      <c r="B180" s="146"/>
      <c r="C180" s="161"/>
      <c r="D180" s="142"/>
      <c r="E180" s="105" t="s">
        <v>128</v>
      </c>
      <c r="F180" s="59" t="s">
        <v>13</v>
      </c>
      <c r="G180" s="60" t="s">
        <v>58</v>
      </c>
      <c r="H180" s="59">
        <v>2</v>
      </c>
      <c r="I180" s="107"/>
      <c r="J180" s="107"/>
      <c r="K180" s="145"/>
      <c r="L180" s="145"/>
      <c r="M180" s="148"/>
      <c r="N180" s="4" t="str">
        <f t="shared" ca="1" si="49"/>
        <v/>
      </c>
      <c r="O180" s="7"/>
      <c r="P180" s="28" t="str">
        <f t="shared" si="66"/>
        <v xml:space="preserve"> </v>
      </c>
      <c r="Q180" s="28">
        <v>1</v>
      </c>
      <c r="R180" s="28" t="str">
        <f t="shared" si="66"/>
        <v xml:space="preserve"> </v>
      </c>
      <c r="S180" s="28" t="str">
        <f t="shared" si="66"/>
        <v xml:space="preserve"> </v>
      </c>
      <c r="T180" s="28">
        <v>1</v>
      </c>
      <c r="V180" s="28" t="str">
        <f t="shared" si="66"/>
        <v xml:space="preserve"> </v>
      </c>
      <c r="W180" s="28" t="str">
        <f t="shared" si="66"/>
        <v xml:space="preserve"> </v>
      </c>
      <c r="X180" s="28" t="str">
        <f t="shared" si="66"/>
        <v xml:space="preserve"> </v>
      </c>
      <c r="Y180" s="28" t="str">
        <f t="shared" si="66"/>
        <v xml:space="preserve"> </v>
      </c>
      <c r="Z180" s="28" t="str">
        <f t="shared" si="66"/>
        <v xml:space="preserve"> </v>
      </c>
      <c r="AA180" s="28" t="str">
        <f t="shared" si="66"/>
        <v xml:space="preserve"> </v>
      </c>
      <c r="AB180" s="28" t="str">
        <f t="shared" si="66"/>
        <v xml:space="preserve"> </v>
      </c>
      <c r="AC180" s="28" t="str">
        <f t="shared" si="66"/>
        <v xml:space="preserve"> </v>
      </c>
      <c r="AD180" s="28" t="str">
        <f t="shared" si="66"/>
        <v xml:space="preserve"> </v>
      </c>
      <c r="AE180" s="28" t="str">
        <f t="shared" si="66"/>
        <v xml:space="preserve"> </v>
      </c>
      <c r="AF180" s="28" t="str">
        <f t="shared" si="66"/>
        <v xml:space="preserve"> </v>
      </c>
      <c r="AG180" s="28" t="str">
        <f t="shared" si="66"/>
        <v xml:space="preserve"> </v>
      </c>
      <c r="AH180" s="28" t="str">
        <f t="shared" si="66"/>
        <v xml:space="preserve"> </v>
      </c>
      <c r="AI180" s="28" t="str">
        <f t="shared" si="66"/>
        <v xml:space="preserve"> </v>
      </c>
      <c r="AJ180" s="28" t="str">
        <f t="shared" si="66"/>
        <v xml:space="preserve"> </v>
      </c>
      <c r="AK180" s="28" t="str">
        <f t="shared" si="66"/>
        <v xml:space="preserve"> </v>
      </c>
      <c r="AL180" s="28" t="str">
        <f t="shared" si="66"/>
        <v xml:space="preserve"> </v>
      </c>
      <c r="AM180" s="28" t="str">
        <f t="shared" si="66"/>
        <v xml:space="preserve"> </v>
      </c>
      <c r="AN180" s="28" t="str">
        <f t="shared" si="66"/>
        <v xml:space="preserve"> </v>
      </c>
    </row>
    <row r="181" spans="1:40" x14ac:dyDescent="0.15">
      <c r="A181" s="146"/>
      <c r="B181" s="146"/>
      <c r="C181" s="161"/>
      <c r="D181" s="142"/>
      <c r="E181" s="105" t="s">
        <v>129</v>
      </c>
      <c r="F181" s="59" t="s">
        <v>13</v>
      </c>
      <c r="G181" s="60" t="s">
        <v>58</v>
      </c>
      <c r="H181" s="59">
        <v>2</v>
      </c>
      <c r="I181" s="107"/>
      <c r="J181" s="107"/>
      <c r="K181" s="145"/>
      <c r="L181" s="145"/>
      <c r="M181" s="148"/>
      <c r="N181" s="4" t="str">
        <f t="shared" ca="1" si="49"/>
        <v/>
      </c>
      <c r="O181" s="7"/>
      <c r="P181" s="28" t="str">
        <f t="shared" si="66"/>
        <v xml:space="preserve"> </v>
      </c>
      <c r="Q181" s="28">
        <f t="shared" si="66"/>
        <v>2</v>
      </c>
      <c r="R181" s="28" t="str">
        <f t="shared" si="66"/>
        <v xml:space="preserve"> </v>
      </c>
      <c r="S181" s="28" t="str">
        <f t="shared" si="66"/>
        <v xml:space="preserve"> </v>
      </c>
      <c r="T181" s="28" t="str">
        <f t="shared" si="66"/>
        <v xml:space="preserve"> </v>
      </c>
      <c r="U181" s="28" t="str">
        <f t="shared" si="66"/>
        <v xml:space="preserve"> </v>
      </c>
      <c r="V181" s="28" t="str">
        <f t="shared" si="66"/>
        <v xml:space="preserve"> </v>
      </c>
      <c r="W181" s="28" t="str">
        <f t="shared" si="66"/>
        <v xml:space="preserve"> </v>
      </c>
      <c r="X181" s="28" t="str">
        <f t="shared" si="66"/>
        <v xml:space="preserve"> </v>
      </c>
      <c r="Y181" s="28" t="str">
        <f t="shared" si="66"/>
        <v xml:space="preserve"> </v>
      </c>
      <c r="Z181" s="28" t="str">
        <f t="shared" si="66"/>
        <v xml:space="preserve"> </v>
      </c>
      <c r="AA181" s="28" t="str">
        <f t="shared" si="66"/>
        <v xml:space="preserve"> </v>
      </c>
      <c r="AB181" s="28" t="str">
        <f t="shared" si="66"/>
        <v xml:space="preserve"> </v>
      </c>
      <c r="AC181" s="28" t="str">
        <f t="shared" si="66"/>
        <v xml:space="preserve"> </v>
      </c>
      <c r="AD181" s="28" t="str">
        <f t="shared" si="66"/>
        <v xml:space="preserve"> </v>
      </c>
      <c r="AE181" s="28" t="str">
        <f t="shared" si="66"/>
        <v xml:space="preserve"> </v>
      </c>
      <c r="AF181" s="28" t="str">
        <f t="shared" si="66"/>
        <v xml:space="preserve"> </v>
      </c>
      <c r="AG181" s="28" t="str">
        <f t="shared" si="66"/>
        <v xml:space="preserve"> </v>
      </c>
      <c r="AH181" s="28" t="str">
        <f t="shared" si="66"/>
        <v xml:space="preserve"> </v>
      </c>
      <c r="AI181" s="28" t="str">
        <f t="shared" si="66"/>
        <v xml:space="preserve"> </v>
      </c>
      <c r="AJ181" s="28" t="str">
        <f t="shared" si="66"/>
        <v xml:space="preserve"> </v>
      </c>
      <c r="AK181" s="28" t="str">
        <f t="shared" si="66"/>
        <v xml:space="preserve"> </v>
      </c>
      <c r="AL181" s="28" t="str">
        <f t="shared" si="66"/>
        <v xml:space="preserve"> </v>
      </c>
      <c r="AM181" s="28" t="str">
        <f t="shared" si="66"/>
        <v xml:space="preserve"> </v>
      </c>
      <c r="AN181" s="28" t="str">
        <f t="shared" si="66"/>
        <v xml:space="preserve"> </v>
      </c>
    </row>
    <row r="182" spans="1:40" x14ac:dyDescent="0.15">
      <c r="A182" s="146"/>
      <c r="B182" s="146"/>
      <c r="C182" s="161"/>
      <c r="D182" s="142"/>
      <c r="E182" s="105" t="s">
        <v>130</v>
      </c>
      <c r="F182" s="59" t="s">
        <v>14</v>
      </c>
      <c r="G182" s="60" t="s">
        <v>58</v>
      </c>
      <c r="H182" s="59">
        <v>2</v>
      </c>
      <c r="I182" s="107"/>
      <c r="J182" s="107"/>
      <c r="K182" s="145"/>
      <c r="L182" s="145"/>
      <c r="M182" s="148"/>
      <c r="N182" s="4" t="str">
        <f t="shared" ca="1" si="49"/>
        <v/>
      </c>
      <c r="O182" s="7"/>
      <c r="P182" s="28" t="str">
        <f t="shared" si="66"/>
        <v xml:space="preserve"> </v>
      </c>
      <c r="Q182" s="28" t="str">
        <f t="shared" si="66"/>
        <v xml:space="preserve"> </v>
      </c>
      <c r="R182" s="28" t="str">
        <f t="shared" si="66"/>
        <v xml:space="preserve"> </v>
      </c>
      <c r="S182" s="28" t="str">
        <f t="shared" si="66"/>
        <v xml:space="preserve"> </v>
      </c>
      <c r="T182" s="28">
        <f t="shared" si="66"/>
        <v>2</v>
      </c>
      <c r="U182" s="28" t="str">
        <f t="shared" si="66"/>
        <v xml:space="preserve"> </v>
      </c>
      <c r="V182" s="28" t="str">
        <f t="shared" si="66"/>
        <v xml:space="preserve"> </v>
      </c>
      <c r="W182" s="28" t="str">
        <f t="shared" si="66"/>
        <v xml:space="preserve"> </v>
      </c>
      <c r="X182" s="28" t="str">
        <f t="shared" si="66"/>
        <v xml:space="preserve"> </v>
      </c>
      <c r="Y182" s="28" t="str">
        <f t="shared" si="66"/>
        <v xml:space="preserve"> </v>
      </c>
      <c r="Z182" s="28" t="str">
        <f t="shared" si="66"/>
        <v xml:space="preserve"> </v>
      </c>
      <c r="AA182" s="28" t="str">
        <f t="shared" si="66"/>
        <v xml:space="preserve"> </v>
      </c>
      <c r="AB182" s="28" t="str">
        <f t="shared" si="66"/>
        <v xml:space="preserve"> </v>
      </c>
      <c r="AC182" s="28" t="str">
        <f t="shared" si="66"/>
        <v xml:space="preserve"> </v>
      </c>
      <c r="AD182" s="28" t="str">
        <f t="shared" si="66"/>
        <v xml:space="preserve"> </v>
      </c>
      <c r="AE182" s="28" t="str">
        <f t="shared" si="66"/>
        <v xml:space="preserve"> </v>
      </c>
      <c r="AF182" s="28" t="str">
        <f t="shared" si="66"/>
        <v xml:space="preserve"> </v>
      </c>
      <c r="AG182" s="28" t="str">
        <f t="shared" si="66"/>
        <v xml:space="preserve"> </v>
      </c>
      <c r="AH182" s="28" t="str">
        <f t="shared" si="66"/>
        <v xml:space="preserve"> </v>
      </c>
      <c r="AI182" s="28" t="str">
        <f t="shared" si="66"/>
        <v xml:space="preserve"> </v>
      </c>
      <c r="AJ182" s="28" t="str">
        <f t="shared" si="66"/>
        <v xml:space="preserve"> </v>
      </c>
      <c r="AK182" s="28" t="str">
        <f t="shared" si="66"/>
        <v xml:space="preserve"> </v>
      </c>
      <c r="AL182" s="28" t="str">
        <f t="shared" si="66"/>
        <v xml:space="preserve"> </v>
      </c>
      <c r="AM182" s="28" t="str">
        <f t="shared" si="66"/>
        <v xml:space="preserve"> </v>
      </c>
      <c r="AN182" s="28" t="str">
        <f t="shared" si="66"/>
        <v xml:space="preserve"> </v>
      </c>
    </row>
    <row r="183" spans="1:40" x14ac:dyDescent="0.15">
      <c r="A183" s="146"/>
      <c r="B183" s="146"/>
      <c r="C183" s="161"/>
      <c r="D183" s="142"/>
      <c r="E183" s="105" t="s">
        <v>419</v>
      </c>
      <c r="F183" s="68" t="s">
        <v>21</v>
      </c>
      <c r="G183" s="76"/>
      <c r="H183" s="172"/>
      <c r="I183" s="272">
        <v>4</v>
      </c>
      <c r="J183" s="107"/>
      <c r="K183" s="145"/>
      <c r="L183" s="145"/>
      <c r="M183" s="148"/>
      <c r="N183" s="4"/>
      <c r="O183" s="7"/>
    </row>
    <row r="184" spans="1:40" x14ac:dyDescent="0.15">
      <c r="A184" s="132"/>
      <c r="B184" s="132"/>
      <c r="C184" s="166"/>
      <c r="D184" s="167"/>
      <c r="E184" s="168"/>
      <c r="F184" s="168"/>
      <c r="G184" s="169"/>
      <c r="H184" s="168"/>
      <c r="I184" s="170"/>
      <c r="J184" s="170"/>
      <c r="K184" s="159"/>
      <c r="L184" s="159"/>
      <c r="M184" s="160"/>
      <c r="N184" s="4" t="str">
        <f t="shared" ca="1" si="49"/>
        <v/>
      </c>
      <c r="O184" s="47">
        <f>SUM(P184:AN184)</f>
        <v>9</v>
      </c>
      <c r="P184" s="22">
        <f t="shared" ref="P184:AN184" si="67">SUM(P186:P192)</f>
        <v>0</v>
      </c>
      <c r="Q184" s="22">
        <f t="shared" si="67"/>
        <v>2</v>
      </c>
      <c r="R184" s="22">
        <f t="shared" si="67"/>
        <v>0</v>
      </c>
      <c r="S184" s="22">
        <f t="shared" si="67"/>
        <v>0</v>
      </c>
      <c r="T184" s="22">
        <f t="shared" si="67"/>
        <v>0</v>
      </c>
      <c r="U184" s="22">
        <f t="shared" si="67"/>
        <v>0</v>
      </c>
      <c r="V184" s="22">
        <f t="shared" si="67"/>
        <v>0</v>
      </c>
      <c r="W184" s="22">
        <f t="shared" si="67"/>
        <v>4.5</v>
      </c>
      <c r="X184" s="22">
        <f t="shared" si="67"/>
        <v>0</v>
      </c>
      <c r="Y184" s="22">
        <f t="shared" si="67"/>
        <v>0</v>
      </c>
      <c r="Z184" s="22">
        <f t="shared" si="67"/>
        <v>0</v>
      </c>
      <c r="AA184" s="22">
        <f t="shared" si="67"/>
        <v>0</v>
      </c>
      <c r="AB184" s="22">
        <f t="shared" si="67"/>
        <v>0</v>
      </c>
      <c r="AC184" s="22">
        <f t="shared" si="67"/>
        <v>0</v>
      </c>
      <c r="AD184" s="22">
        <f t="shared" si="67"/>
        <v>0</v>
      </c>
      <c r="AE184" s="22">
        <f t="shared" si="67"/>
        <v>0</v>
      </c>
      <c r="AF184" s="22">
        <f t="shared" si="67"/>
        <v>0</v>
      </c>
      <c r="AG184" s="22">
        <f t="shared" si="67"/>
        <v>0</v>
      </c>
      <c r="AH184" s="22">
        <f t="shared" si="67"/>
        <v>0</v>
      </c>
      <c r="AI184" s="22">
        <f t="shared" si="67"/>
        <v>0</v>
      </c>
      <c r="AJ184" s="22">
        <f t="shared" si="67"/>
        <v>0</v>
      </c>
      <c r="AK184" s="22">
        <f t="shared" si="67"/>
        <v>0</v>
      </c>
      <c r="AL184" s="22">
        <f t="shared" si="67"/>
        <v>0</v>
      </c>
      <c r="AM184" s="22">
        <f t="shared" si="67"/>
        <v>2.5</v>
      </c>
      <c r="AN184" s="22">
        <f t="shared" si="67"/>
        <v>0</v>
      </c>
    </row>
    <row r="185" spans="1:40" x14ac:dyDescent="0.15">
      <c r="A185" s="171" t="s">
        <v>131</v>
      </c>
      <c r="B185" s="171" t="s">
        <v>54</v>
      </c>
      <c r="C185" s="161" t="s">
        <v>132</v>
      </c>
      <c r="D185" s="142" t="s">
        <v>10</v>
      </c>
      <c r="E185" s="143"/>
      <c r="F185" s="109"/>
      <c r="G185" s="182"/>
      <c r="H185" s="109"/>
      <c r="I185" s="144">
        <f>SUM(I186:I196)</f>
        <v>23</v>
      </c>
      <c r="J185" s="107">
        <f>I185/2</f>
        <v>11.5</v>
      </c>
      <c r="K185" s="145"/>
      <c r="L185" s="145"/>
      <c r="M185" s="83">
        <v>1</v>
      </c>
      <c r="N185" s="4" t="str">
        <f t="shared" ca="1" si="49"/>
        <v/>
      </c>
      <c r="O185" s="47">
        <f>SUM(P185:AN185)</f>
        <v>0.375</v>
      </c>
      <c r="P185" s="21">
        <f>P184/24</f>
        <v>0</v>
      </c>
      <c r="Q185" s="21">
        <f t="shared" ref="Q185:AJ185" si="68">Q184/24</f>
        <v>8.3333333333333329E-2</v>
      </c>
      <c r="R185" s="21">
        <f t="shared" si="68"/>
        <v>0</v>
      </c>
      <c r="S185" s="21">
        <f t="shared" si="68"/>
        <v>0</v>
      </c>
      <c r="T185" s="21">
        <f t="shared" si="68"/>
        <v>0</v>
      </c>
      <c r="U185" s="21">
        <f t="shared" si="68"/>
        <v>0</v>
      </c>
      <c r="V185" s="21">
        <f t="shared" si="68"/>
        <v>0</v>
      </c>
      <c r="W185" s="21">
        <f t="shared" si="68"/>
        <v>0.1875</v>
      </c>
      <c r="X185" s="21">
        <f t="shared" si="68"/>
        <v>0</v>
      </c>
      <c r="Y185" s="21">
        <f t="shared" si="68"/>
        <v>0</v>
      </c>
      <c r="Z185" s="21">
        <f t="shared" si="68"/>
        <v>0</v>
      </c>
      <c r="AA185" s="21">
        <f t="shared" si="68"/>
        <v>0</v>
      </c>
      <c r="AB185" s="21">
        <f t="shared" si="68"/>
        <v>0</v>
      </c>
      <c r="AC185" s="21">
        <f t="shared" si="68"/>
        <v>0</v>
      </c>
      <c r="AD185" s="21">
        <f t="shared" si="68"/>
        <v>0</v>
      </c>
      <c r="AE185" s="21">
        <f t="shared" si="68"/>
        <v>0</v>
      </c>
      <c r="AF185" s="21">
        <f t="shared" si="68"/>
        <v>0</v>
      </c>
      <c r="AG185" s="21">
        <f t="shared" si="68"/>
        <v>0</v>
      </c>
      <c r="AH185" s="21">
        <f t="shared" si="68"/>
        <v>0</v>
      </c>
      <c r="AI185" s="21">
        <f t="shared" si="68"/>
        <v>0</v>
      </c>
      <c r="AJ185" s="21">
        <f t="shared" si="68"/>
        <v>0</v>
      </c>
      <c r="AK185" s="21">
        <f>AK184/24</f>
        <v>0</v>
      </c>
      <c r="AL185" s="21">
        <f>AL184/24</f>
        <v>0</v>
      </c>
      <c r="AM185" s="21">
        <f t="shared" ref="AM185:AN185" si="69">AM184/24</f>
        <v>0.10416666666666667</v>
      </c>
      <c r="AN185" s="21">
        <f t="shared" si="69"/>
        <v>0</v>
      </c>
    </row>
    <row r="186" spans="1:40" x14ac:dyDescent="0.15">
      <c r="A186" s="146"/>
      <c r="B186" s="146"/>
      <c r="C186" s="161"/>
      <c r="D186" s="142"/>
      <c r="E186" s="105" t="s">
        <v>133</v>
      </c>
      <c r="F186" s="59" t="s">
        <v>13</v>
      </c>
      <c r="G186" s="60" t="s">
        <v>55</v>
      </c>
      <c r="H186" s="59">
        <v>2</v>
      </c>
      <c r="I186" s="107">
        <f>SUM(H186:H190)</f>
        <v>8.5</v>
      </c>
      <c r="J186" s="107"/>
      <c r="K186" s="145"/>
      <c r="L186" s="145"/>
      <c r="M186" s="148"/>
      <c r="N186" s="4" t="str">
        <f t="shared" ca="1" si="49"/>
        <v/>
      </c>
      <c r="O186" s="7"/>
      <c r="P186" s="28" t="str">
        <f t="shared" ref="P186:AN191" si="70">IF($F186=P$1,$H186," ")</f>
        <v xml:space="preserve"> </v>
      </c>
      <c r="Q186" s="28">
        <f t="shared" si="70"/>
        <v>2</v>
      </c>
      <c r="R186" s="28" t="str">
        <f t="shared" si="70"/>
        <v xml:space="preserve"> </v>
      </c>
      <c r="S186" s="28" t="str">
        <f t="shared" si="70"/>
        <v xml:space="preserve"> </v>
      </c>
      <c r="T186" s="28" t="str">
        <f t="shared" si="70"/>
        <v xml:space="preserve"> </v>
      </c>
      <c r="U186" s="28" t="str">
        <f t="shared" si="70"/>
        <v xml:space="preserve"> </v>
      </c>
      <c r="V186" s="28" t="str">
        <f t="shared" si="70"/>
        <v xml:space="preserve"> </v>
      </c>
      <c r="W186" s="28" t="str">
        <f t="shared" si="70"/>
        <v xml:space="preserve"> </v>
      </c>
      <c r="X186" s="28" t="str">
        <f t="shared" si="70"/>
        <v xml:space="preserve"> </v>
      </c>
      <c r="Y186" s="28" t="str">
        <f t="shared" si="70"/>
        <v xml:space="preserve"> </v>
      </c>
      <c r="Z186" s="28" t="str">
        <f t="shared" si="70"/>
        <v xml:space="preserve"> </v>
      </c>
      <c r="AA186" s="28" t="str">
        <f t="shared" si="70"/>
        <v xml:space="preserve"> </v>
      </c>
      <c r="AB186" s="28" t="str">
        <f t="shared" si="70"/>
        <v xml:space="preserve"> </v>
      </c>
      <c r="AC186" s="28" t="str">
        <f t="shared" si="70"/>
        <v xml:space="preserve"> </v>
      </c>
      <c r="AD186" s="28" t="str">
        <f t="shared" si="70"/>
        <v xml:space="preserve"> </v>
      </c>
      <c r="AE186" s="28" t="str">
        <f t="shared" si="70"/>
        <v xml:space="preserve"> </v>
      </c>
      <c r="AF186" s="28" t="str">
        <f t="shared" si="70"/>
        <v xml:space="preserve"> </v>
      </c>
      <c r="AG186" s="28" t="str">
        <f t="shared" si="70"/>
        <v xml:space="preserve"> </v>
      </c>
      <c r="AH186" s="28" t="str">
        <f t="shared" si="70"/>
        <v xml:space="preserve"> </v>
      </c>
      <c r="AI186" s="28" t="str">
        <f t="shared" si="70"/>
        <v xml:space="preserve"> </v>
      </c>
      <c r="AJ186" s="28" t="str">
        <f t="shared" si="70"/>
        <v xml:space="preserve"> </v>
      </c>
      <c r="AK186" s="28" t="str">
        <f t="shared" si="70"/>
        <v xml:space="preserve"> </v>
      </c>
      <c r="AL186" s="28" t="str">
        <f t="shared" si="70"/>
        <v xml:space="preserve"> </v>
      </c>
      <c r="AM186" s="28" t="str">
        <f t="shared" si="70"/>
        <v xml:space="preserve"> </v>
      </c>
      <c r="AN186" s="28" t="str">
        <f t="shared" si="70"/>
        <v xml:space="preserve"> </v>
      </c>
    </row>
    <row r="187" spans="1:40" x14ac:dyDescent="0.15">
      <c r="A187" s="146"/>
      <c r="B187" s="146"/>
      <c r="C187" s="161"/>
      <c r="D187" s="142"/>
      <c r="E187" s="105" t="s">
        <v>134</v>
      </c>
      <c r="F187" s="59" t="s">
        <v>72</v>
      </c>
      <c r="G187" s="60" t="s">
        <v>55</v>
      </c>
      <c r="H187" s="59">
        <v>2</v>
      </c>
      <c r="I187" s="183"/>
      <c r="J187" s="107"/>
      <c r="K187" s="145"/>
      <c r="L187" s="145"/>
      <c r="M187" s="148"/>
      <c r="N187" s="4" t="str">
        <f t="shared" ca="1" si="49"/>
        <v/>
      </c>
      <c r="O187" s="7"/>
      <c r="P187" s="28" t="str">
        <f t="shared" si="70"/>
        <v xml:space="preserve"> </v>
      </c>
      <c r="Q187" s="28" t="str">
        <f t="shared" si="70"/>
        <v xml:space="preserve"> </v>
      </c>
      <c r="R187" s="28" t="str">
        <f t="shared" si="70"/>
        <v xml:space="preserve"> </v>
      </c>
      <c r="S187" s="28" t="str">
        <f t="shared" si="70"/>
        <v xml:space="preserve"> </v>
      </c>
      <c r="T187" s="28" t="str">
        <f t="shared" si="70"/>
        <v xml:space="preserve"> </v>
      </c>
      <c r="U187" s="28" t="str">
        <f t="shared" si="70"/>
        <v xml:space="preserve"> </v>
      </c>
      <c r="V187" s="28" t="str">
        <f t="shared" si="70"/>
        <v xml:space="preserve"> </v>
      </c>
      <c r="W187" s="28" t="str">
        <f t="shared" si="70"/>
        <v xml:space="preserve"> </v>
      </c>
      <c r="X187" s="28" t="str">
        <f t="shared" si="70"/>
        <v xml:space="preserve"> </v>
      </c>
      <c r="Y187" s="28" t="str">
        <f t="shared" si="70"/>
        <v xml:space="preserve"> </v>
      </c>
      <c r="Z187" s="28" t="str">
        <f t="shared" si="70"/>
        <v xml:space="preserve"> </v>
      </c>
      <c r="AA187" s="28" t="str">
        <f t="shared" si="70"/>
        <v xml:space="preserve"> </v>
      </c>
      <c r="AB187" s="28" t="str">
        <f t="shared" si="70"/>
        <v xml:space="preserve"> </v>
      </c>
      <c r="AC187" s="28" t="str">
        <f t="shared" si="70"/>
        <v xml:space="preserve"> </v>
      </c>
      <c r="AD187" s="28" t="str">
        <f t="shared" si="70"/>
        <v xml:space="preserve"> </v>
      </c>
      <c r="AE187" s="28" t="str">
        <f t="shared" si="70"/>
        <v xml:space="preserve"> </v>
      </c>
      <c r="AF187" s="28" t="str">
        <f t="shared" si="70"/>
        <v xml:space="preserve"> </v>
      </c>
      <c r="AG187" s="28" t="str">
        <f t="shared" si="70"/>
        <v xml:space="preserve"> </v>
      </c>
      <c r="AH187" s="28" t="str">
        <f t="shared" si="70"/>
        <v xml:space="preserve"> </v>
      </c>
      <c r="AI187" s="28" t="str">
        <f t="shared" si="70"/>
        <v xml:space="preserve"> </v>
      </c>
      <c r="AJ187" s="28" t="str">
        <f t="shared" si="70"/>
        <v xml:space="preserve"> </v>
      </c>
      <c r="AK187" s="28" t="str">
        <f t="shared" si="70"/>
        <v xml:space="preserve"> </v>
      </c>
      <c r="AL187" s="28" t="str">
        <f t="shared" si="70"/>
        <v xml:space="preserve"> </v>
      </c>
      <c r="AM187" s="28" t="str">
        <f t="shared" si="70"/>
        <v xml:space="preserve"> </v>
      </c>
      <c r="AN187" s="28" t="str">
        <f t="shared" si="70"/>
        <v xml:space="preserve"> </v>
      </c>
    </row>
    <row r="188" spans="1:40" x14ac:dyDescent="0.15">
      <c r="A188" s="146"/>
      <c r="B188" s="146"/>
      <c r="C188" s="161"/>
      <c r="D188" s="142"/>
      <c r="E188" s="73" t="s">
        <v>232</v>
      </c>
      <c r="F188" s="165" t="s">
        <v>18</v>
      </c>
      <c r="G188" s="110" t="s">
        <v>56</v>
      </c>
      <c r="H188" s="68">
        <v>2</v>
      </c>
      <c r="I188" s="156"/>
      <c r="J188" s="107"/>
      <c r="K188" s="145"/>
      <c r="L188" s="145"/>
      <c r="M188" s="148"/>
      <c r="N188" s="4" t="str">
        <f t="shared" ca="1" si="49"/>
        <v/>
      </c>
      <c r="O188" s="7"/>
      <c r="P188" s="28" t="str">
        <f t="shared" si="70"/>
        <v xml:space="preserve"> </v>
      </c>
      <c r="Q188" s="28" t="str">
        <f t="shared" si="70"/>
        <v xml:space="preserve"> </v>
      </c>
      <c r="R188" s="28" t="str">
        <f t="shared" si="70"/>
        <v xml:space="preserve"> </v>
      </c>
      <c r="S188" s="28" t="str">
        <f t="shared" si="70"/>
        <v xml:space="preserve"> </v>
      </c>
      <c r="T188" s="28" t="str">
        <f t="shared" si="70"/>
        <v xml:space="preserve"> </v>
      </c>
      <c r="U188" s="28" t="str">
        <f t="shared" si="70"/>
        <v xml:space="preserve"> </v>
      </c>
      <c r="V188" s="28" t="str">
        <f t="shared" si="70"/>
        <v xml:space="preserve"> </v>
      </c>
      <c r="W188" s="28">
        <f t="shared" si="70"/>
        <v>2</v>
      </c>
      <c r="X188" s="28" t="str">
        <f t="shared" si="70"/>
        <v xml:space="preserve"> </v>
      </c>
      <c r="Y188" s="28" t="str">
        <f t="shared" si="70"/>
        <v xml:space="preserve"> </v>
      </c>
      <c r="Z188" s="28" t="str">
        <f t="shared" si="70"/>
        <v xml:space="preserve"> </v>
      </c>
      <c r="AA188" s="28" t="str">
        <f t="shared" si="70"/>
        <v xml:space="preserve"> </v>
      </c>
      <c r="AB188" s="28" t="str">
        <f t="shared" si="70"/>
        <v xml:space="preserve"> </v>
      </c>
      <c r="AC188" s="28" t="str">
        <f t="shared" si="70"/>
        <v xml:space="preserve"> </v>
      </c>
      <c r="AD188" s="28" t="str">
        <f t="shared" si="70"/>
        <v xml:space="preserve"> </v>
      </c>
      <c r="AE188" s="28" t="str">
        <f t="shared" si="70"/>
        <v xml:space="preserve"> </v>
      </c>
      <c r="AF188" s="28" t="str">
        <f t="shared" si="70"/>
        <v xml:space="preserve"> </v>
      </c>
      <c r="AG188" s="28" t="str">
        <f t="shared" si="70"/>
        <v xml:space="preserve"> </v>
      </c>
      <c r="AH188" s="28" t="str">
        <f t="shared" si="70"/>
        <v xml:space="preserve"> </v>
      </c>
      <c r="AI188" s="28" t="str">
        <f t="shared" si="70"/>
        <v xml:space="preserve"> </v>
      </c>
      <c r="AJ188" s="28" t="str">
        <f t="shared" si="70"/>
        <v xml:space="preserve"> </v>
      </c>
      <c r="AK188" s="28" t="str">
        <f t="shared" si="70"/>
        <v xml:space="preserve"> </v>
      </c>
      <c r="AL188" s="28" t="str">
        <f t="shared" si="70"/>
        <v xml:space="preserve"> </v>
      </c>
      <c r="AM188" s="28" t="str">
        <f t="shared" si="70"/>
        <v xml:space="preserve"> </v>
      </c>
      <c r="AN188" s="28" t="str">
        <f t="shared" si="70"/>
        <v xml:space="preserve"> </v>
      </c>
    </row>
    <row r="189" spans="1:40" x14ac:dyDescent="0.15">
      <c r="A189" s="146"/>
      <c r="B189" s="146"/>
      <c r="C189" s="161"/>
      <c r="D189" s="142"/>
      <c r="E189" s="73" t="s">
        <v>94</v>
      </c>
      <c r="F189" s="165" t="s">
        <v>18</v>
      </c>
      <c r="G189" s="110" t="s">
        <v>56</v>
      </c>
      <c r="H189" s="68">
        <v>2</v>
      </c>
      <c r="I189" s="156"/>
      <c r="J189" s="156"/>
      <c r="K189" s="145"/>
      <c r="L189" s="145"/>
      <c r="M189" s="148"/>
      <c r="N189" s="4" t="str">
        <f t="shared" ca="1" si="49"/>
        <v/>
      </c>
      <c r="O189" s="7"/>
      <c r="P189" s="28" t="str">
        <f t="shared" si="70"/>
        <v xml:space="preserve"> </v>
      </c>
      <c r="Q189" s="28" t="str">
        <f t="shared" si="70"/>
        <v xml:space="preserve"> </v>
      </c>
      <c r="R189" s="28" t="str">
        <f t="shared" si="70"/>
        <v xml:space="preserve"> </v>
      </c>
      <c r="S189" s="28" t="str">
        <f t="shared" si="70"/>
        <v xml:space="preserve"> </v>
      </c>
      <c r="T189" s="28" t="str">
        <f t="shared" si="70"/>
        <v xml:space="preserve"> </v>
      </c>
      <c r="U189" s="28" t="str">
        <f t="shared" si="70"/>
        <v xml:space="preserve"> </v>
      </c>
      <c r="V189" s="28" t="str">
        <f t="shared" si="70"/>
        <v xml:space="preserve"> </v>
      </c>
      <c r="W189" s="28">
        <f t="shared" si="70"/>
        <v>2</v>
      </c>
      <c r="X189" s="28" t="str">
        <f t="shared" si="70"/>
        <v xml:space="preserve"> </v>
      </c>
      <c r="Y189" s="28" t="str">
        <f t="shared" si="70"/>
        <v xml:space="preserve"> </v>
      </c>
      <c r="Z189" s="28" t="str">
        <f t="shared" si="70"/>
        <v xml:space="preserve"> </v>
      </c>
      <c r="AA189" s="28" t="str">
        <f t="shared" si="70"/>
        <v xml:space="preserve"> </v>
      </c>
      <c r="AB189" s="28" t="str">
        <f t="shared" si="70"/>
        <v xml:space="preserve"> </v>
      </c>
      <c r="AC189" s="28" t="str">
        <f t="shared" si="70"/>
        <v xml:space="preserve"> </v>
      </c>
      <c r="AD189" s="28" t="str">
        <f t="shared" si="70"/>
        <v xml:space="preserve"> </v>
      </c>
      <c r="AE189" s="28" t="str">
        <f t="shared" si="70"/>
        <v xml:space="preserve"> </v>
      </c>
      <c r="AF189" s="28" t="str">
        <f t="shared" si="70"/>
        <v xml:space="preserve"> </v>
      </c>
      <c r="AG189" s="28" t="str">
        <f t="shared" si="70"/>
        <v xml:space="preserve"> </v>
      </c>
      <c r="AH189" s="28" t="str">
        <f t="shared" si="70"/>
        <v xml:space="preserve"> </v>
      </c>
      <c r="AI189" s="28" t="str">
        <f t="shared" si="70"/>
        <v xml:space="preserve"> </v>
      </c>
      <c r="AJ189" s="28" t="str">
        <f t="shared" si="70"/>
        <v xml:space="preserve"> </v>
      </c>
      <c r="AK189" s="28" t="str">
        <f t="shared" si="70"/>
        <v xml:space="preserve"> </v>
      </c>
      <c r="AL189" s="28" t="str">
        <f t="shared" si="70"/>
        <v xml:space="preserve"> </v>
      </c>
      <c r="AM189" s="28" t="str">
        <f t="shared" si="70"/>
        <v xml:space="preserve"> </v>
      </c>
      <c r="AN189" s="28" t="str">
        <f t="shared" si="70"/>
        <v xml:space="preserve"> </v>
      </c>
    </row>
    <row r="190" spans="1:40" x14ac:dyDescent="0.15">
      <c r="A190" s="146"/>
      <c r="B190" s="146"/>
      <c r="C190" s="161"/>
      <c r="D190" s="142"/>
      <c r="E190" s="73" t="s">
        <v>75</v>
      </c>
      <c r="F190" s="68" t="s">
        <v>18</v>
      </c>
      <c r="G190" s="60" t="s">
        <v>55</v>
      </c>
      <c r="H190" s="59">
        <v>0.5</v>
      </c>
      <c r="I190" s="156"/>
      <c r="J190" s="156"/>
      <c r="K190" s="145"/>
      <c r="L190" s="145"/>
      <c r="M190" s="148"/>
      <c r="N190" s="4" t="str">
        <f t="shared" ca="1" si="49"/>
        <v/>
      </c>
      <c r="O190" s="7"/>
      <c r="P190" s="28" t="str">
        <f t="shared" si="70"/>
        <v xml:space="preserve"> </v>
      </c>
      <c r="Q190" s="28" t="str">
        <f t="shared" si="70"/>
        <v xml:space="preserve"> </v>
      </c>
      <c r="R190" s="28" t="str">
        <f t="shared" si="70"/>
        <v xml:space="preserve"> </v>
      </c>
      <c r="S190" s="28" t="str">
        <f t="shared" si="70"/>
        <v xml:space="preserve"> </v>
      </c>
      <c r="T190" s="28" t="str">
        <f t="shared" si="70"/>
        <v xml:space="preserve"> </v>
      </c>
      <c r="U190" s="28" t="str">
        <f t="shared" si="70"/>
        <v xml:space="preserve"> </v>
      </c>
      <c r="V190" s="28" t="str">
        <f t="shared" si="70"/>
        <v xml:space="preserve"> </v>
      </c>
      <c r="W190" s="28">
        <f t="shared" si="70"/>
        <v>0.5</v>
      </c>
      <c r="X190" s="28" t="str">
        <f t="shared" si="70"/>
        <v xml:space="preserve"> </v>
      </c>
      <c r="Y190" s="28" t="str">
        <f t="shared" si="70"/>
        <v xml:space="preserve"> </v>
      </c>
      <c r="Z190" s="28" t="str">
        <f t="shared" si="70"/>
        <v xml:space="preserve"> </v>
      </c>
      <c r="AA190" s="28" t="str">
        <f t="shared" si="70"/>
        <v xml:space="preserve"> </v>
      </c>
      <c r="AB190" s="28" t="str">
        <f t="shared" si="70"/>
        <v xml:space="preserve"> </v>
      </c>
      <c r="AC190" s="28" t="str">
        <f t="shared" si="70"/>
        <v xml:space="preserve"> </v>
      </c>
      <c r="AD190" s="28" t="str">
        <f t="shared" si="70"/>
        <v xml:space="preserve"> </v>
      </c>
      <c r="AE190" s="28" t="str">
        <f t="shared" si="70"/>
        <v xml:space="preserve"> </v>
      </c>
      <c r="AF190" s="28" t="str">
        <f t="shared" si="70"/>
        <v xml:space="preserve"> </v>
      </c>
      <c r="AG190" s="28" t="str">
        <f t="shared" si="70"/>
        <v xml:space="preserve"> </v>
      </c>
      <c r="AH190" s="28" t="str">
        <f t="shared" si="70"/>
        <v xml:space="preserve"> </v>
      </c>
      <c r="AI190" s="28" t="str">
        <f t="shared" si="70"/>
        <v xml:space="preserve"> </v>
      </c>
      <c r="AJ190" s="28" t="str">
        <f t="shared" si="70"/>
        <v xml:space="preserve"> </v>
      </c>
      <c r="AK190" s="28" t="str">
        <f t="shared" si="70"/>
        <v xml:space="preserve"> </v>
      </c>
      <c r="AL190" s="28" t="str">
        <f t="shared" si="70"/>
        <v xml:space="preserve"> </v>
      </c>
      <c r="AM190" s="28" t="str">
        <f t="shared" si="70"/>
        <v xml:space="preserve"> </v>
      </c>
      <c r="AN190" s="28" t="str">
        <f t="shared" si="70"/>
        <v xml:space="preserve"> </v>
      </c>
    </row>
    <row r="191" spans="1:40" x14ac:dyDescent="0.15">
      <c r="A191" s="146"/>
      <c r="B191" s="146"/>
      <c r="C191" s="79"/>
      <c r="D191" s="274" t="s">
        <v>421</v>
      </c>
      <c r="E191" s="105" t="s">
        <v>522</v>
      </c>
      <c r="F191" s="59" t="s">
        <v>22</v>
      </c>
      <c r="G191" s="60" t="s">
        <v>63</v>
      </c>
      <c r="H191" s="59">
        <v>2.5</v>
      </c>
      <c r="I191" s="156">
        <f>SUM(H191:H195)</f>
        <v>8.5</v>
      </c>
      <c r="J191" s="156"/>
      <c r="K191" s="145"/>
      <c r="L191" s="145"/>
      <c r="M191" s="148"/>
      <c r="N191" s="4"/>
      <c r="O191" s="7"/>
      <c r="P191" s="28" t="str">
        <f t="shared" si="70"/>
        <v xml:space="preserve"> </v>
      </c>
      <c r="Q191" s="28" t="str">
        <f t="shared" si="70"/>
        <v xml:space="preserve"> </v>
      </c>
      <c r="R191" s="28" t="str">
        <f t="shared" si="70"/>
        <v xml:space="preserve"> </v>
      </c>
      <c r="S191" s="28" t="str">
        <f t="shared" si="70"/>
        <v xml:space="preserve"> </v>
      </c>
      <c r="T191" s="28" t="str">
        <f t="shared" si="70"/>
        <v xml:space="preserve"> </v>
      </c>
      <c r="U191" s="28" t="str">
        <f t="shared" si="70"/>
        <v xml:space="preserve"> </v>
      </c>
      <c r="V191" s="28" t="str">
        <f t="shared" si="70"/>
        <v xml:space="preserve"> </v>
      </c>
      <c r="W191" s="28" t="str">
        <f t="shared" si="70"/>
        <v xml:space="preserve"> </v>
      </c>
      <c r="X191" s="28" t="str">
        <f t="shared" si="70"/>
        <v xml:space="preserve"> </v>
      </c>
      <c r="Y191" s="28" t="str">
        <f t="shared" si="70"/>
        <v xml:space="preserve"> </v>
      </c>
      <c r="Z191" s="28" t="str">
        <f t="shared" si="70"/>
        <v xml:space="preserve"> </v>
      </c>
      <c r="AA191" s="28" t="str">
        <f t="shared" si="70"/>
        <v xml:space="preserve"> </v>
      </c>
      <c r="AB191" s="28" t="str">
        <f t="shared" si="70"/>
        <v xml:space="preserve"> </v>
      </c>
      <c r="AC191" s="28" t="str">
        <f t="shared" si="70"/>
        <v xml:space="preserve"> </v>
      </c>
      <c r="AD191" s="28" t="str">
        <f t="shared" si="70"/>
        <v xml:space="preserve"> </v>
      </c>
      <c r="AE191" s="28" t="str">
        <f t="shared" si="70"/>
        <v xml:space="preserve"> </v>
      </c>
      <c r="AF191" s="28" t="str">
        <f t="shared" si="70"/>
        <v xml:space="preserve"> </v>
      </c>
      <c r="AG191" s="28" t="str">
        <f t="shared" si="70"/>
        <v xml:space="preserve"> </v>
      </c>
      <c r="AH191" s="28" t="str">
        <f t="shared" si="70"/>
        <v xml:space="preserve"> </v>
      </c>
      <c r="AI191" s="28" t="str">
        <f t="shared" si="70"/>
        <v xml:space="preserve"> </v>
      </c>
      <c r="AJ191" s="28" t="str">
        <f t="shared" si="70"/>
        <v xml:space="preserve"> </v>
      </c>
      <c r="AK191" s="28" t="str">
        <f t="shared" si="70"/>
        <v xml:space="preserve"> </v>
      </c>
      <c r="AL191" s="28" t="str">
        <f t="shared" si="70"/>
        <v xml:space="preserve"> </v>
      </c>
      <c r="AM191" s="28">
        <f t="shared" si="70"/>
        <v>2.5</v>
      </c>
      <c r="AN191" s="28" t="str">
        <f t="shared" si="70"/>
        <v xml:space="preserve"> </v>
      </c>
    </row>
    <row r="192" spans="1:40" x14ac:dyDescent="0.15">
      <c r="A192" s="115"/>
      <c r="B192" s="115"/>
      <c r="C192" s="90"/>
      <c r="D192" s="79"/>
      <c r="E192" s="105" t="s">
        <v>525</v>
      </c>
      <c r="F192" s="68" t="s">
        <v>21</v>
      </c>
      <c r="G192" s="60"/>
      <c r="H192" s="59"/>
      <c r="I192" s="273">
        <v>4</v>
      </c>
      <c r="J192" s="156"/>
      <c r="K192" s="145"/>
      <c r="L192" s="145"/>
      <c r="M192" s="148"/>
      <c r="N192" s="4"/>
      <c r="O192" s="7"/>
    </row>
    <row r="193" spans="1:40" x14ac:dyDescent="0.15">
      <c r="A193" s="115"/>
      <c r="B193" s="115"/>
      <c r="C193" s="90"/>
      <c r="D193" s="79"/>
      <c r="E193" s="105" t="s">
        <v>535</v>
      </c>
      <c r="F193" s="59" t="s">
        <v>13</v>
      </c>
      <c r="G193" s="60" t="s">
        <v>58</v>
      </c>
      <c r="H193" s="59">
        <v>2</v>
      </c>
      <c r="I193" s="273"/>
      <c r="J193" s="156"/>
      <c r="K193" s="145"/>
      <c r="L193" s="145"/>
      <c r="M193" s="148"/>
      <c r="N193" s="4"/>
      <c r="O193" s="7"/>
    </row>
    <row r="194" spans="1:40" x14ac:dyDescent="0.15">
      <c r="A194" s="115"/>
      <c r="B194" s="115"/>
      <c r="C194" s="90"/>
      <c r="D194" s="79"/>
      <c r="E194" s="105" t="s">
        <v>536</v>
      </c>
      <c r="F194" s="59" t="s">
        <v>13</v>
      </c>
      <c r="G194" s="60" t="s">
        <v>58</v>
      </c>
      <c r="H194" s="59">
        <v>2</v>
      </c>
      <c r="I194" s="273"/>
      <c r="J194" s="156"/>
      <c r="K194" s="145"/>
      <c r="L194" s="145"/>
      <c r="M194" s="148"/>
      <c r="N194" s="4"/>
      <c r="O194" s="7"/>
    </row>
    <row r="195" spans="1:40" x14ac:dyDescent="0.15">
      <c r="A195" s="115"/>
      <c r="B195" s="115"/>
      <c r="C195" s="90"/>
      <c r="D195" s="79"/>
      <c r="E195" s="105" t="s">
        <v>537</v>
      </c>
      <c r="F195" s="59" t="s">
        <v>14</v>
      </c>
      <c r="G195" s="60" t="s">
        <v>58</v>
      </c>
      <c r="H195" s="59">
        <v>2</v>
      </c>
      <c r="I195" s="273"/>
      <c r="J195" s="156"/>
      <c r="K195" s="145"/>
      <c r="L195" s="145"/>
      <c r="M195" s="148"/>
      <c r="N195" s="4"/>
      <c r="O195" s="7"/>
    </row>
    <row r="196" spans="1:40" x14ac:dyDescent="0.15">
      <c r="A196" s="115"/>
      <c r="B196" s="115"/>
      <c r="C196" s="90"/>
      <c r="D196" s="79"/>
      <c r="E196" s="75" t="s">
        <v>527</v>
      </c>
      <c r="F196" s="59"/>
      <c r="G196" s="60"/>
      <c r="H196" s="59"/>
      <c r="I196" s="180">
        <v>2</v>
      </c>
      <c r="J196" s="156"/>
      <c r="K196" s="145"/>
      <c r="L196" s="145"/>
      <c r="M196" s="148"/>
      <c r="N196" s="4"/>
      <c r="O196" s="7"/>
    </row>
    <row r="197" spans="1:40" x14ac:dyDescent="0.15">
      <c r="A197" s="132"/>
      <c r="B197" s="132"/>
      <c r="C197" s="166"/>
      <c r="D197" s="167"/>
      <c r="E197" s="168"/>
      <c r="F197" s="168"/>
      <c r="G197" s="169"/>
      <c r="H197" s="168"/>
      <c r="I197" s="170"/>
      <c r="J197" s="170"/>
      <c r="K197" s="159"/>
      <c r="L197" s="159"/>
      <c r="M197" s="160"/>
      <c r="N197" s="4" t="str">
        <f t="shared" ca="1" si="49"/>
        <v/>
      </c>
      <c r="O197" s="47">
        <f>SUM(P197:AN197)</f>
        <v>8</v>
      </c>
      <c r="P197" s="22">
        <f t="shared" ref="P197:AN197" si="71">SUM(P199:P204)</f>
        <v>0</v>
      </c>
      <c r="Q197" s="22">
        <f t="shared" si="71"/>
        <v>0</v>
      </c>
      <c r="R197" s="22">
        <f t="shared" si="71"/>
        <v>0</v>
      </c>
      <c r="S197" s="22">
        <f t="shared" si="71"/>
        <v>0</v>
      </c>
      <c r="T197" s="22">
        <f t="shared" si="71"/>
        <v>0</v>
      </c>
      <c r="U197" s="22">
        <f t="shared" si="71"/>
        <v>0</v>
      </c>
      <c r="V197" s="22">
        <f t="shared" si="71"/>
        <v>0</v>
      </c>
      <c r="W197" s="22">
        <f t="shared" si="71"/>
        <v>8</v>
      </c>
      <c r="X197" s="22">
        <f t="shared" si="71"/>
        <v>0</v>
      </c>
      <c r="Y197" s="22">
        <f t="shared" si="71"/>
        <v>0</v>
      </c>
      <c r="Z197" s="22">
        <f t="shared" si="71"/>
        <v>0</v>
      </c>
      <c r="AA197" s="22">
        <f t="shared" si="71"/>
        <v>0</v>
      </c>
      <c r="AB197" s="22">
        <f t="shared" si="71"/>
        <v>0</v>
      </c>
      <c r="AC197" s="22">
        <f t="shared" si="71"/>
        <v>0</v>
      </c>
      <c r="AD197" s="22">
        <f t="shared" si="71"/>
        <v>0</v>
      </c>
      <c r="AE197" s="22">
        <f t="shared" si="71"/>
        <v>0</v>
      </c>
      <c r="AF197" s="22">
        <f t="shared" si="71"/>
        <v>0</v>
      </c>
      <c r="AG197" s="22">
        <f t="shared" si="71"/>
        <v>0</v>
      </c>
      <c r="AH197" s="22">
        <f t="shared" si="71"/>
        <v>0</v>
      </c>
      <c r="AI197" s="22">
        <f t="shared" si="71"/>
        <v>0</v>
      </c>
      <c r="AJ197" s="22">
        <f t="shared" si="71"/>
        <v>0</v>
      </c>
      <c r="AK197" s="22">
        <f t="shared" si="71"/>
        <v>0</v>
      </c>
      <c r="AL197" s="22">
        <f t="shared" si="71"/>
        <v>0</v>
      </c>
      <c r="AM197" s="22">
        <f t="shared" si="71"/>
        <v>0</v>
      </c>
      <c r="AN197" s="22">
        <f t="shared" si="71"/>
        <v>0</v>
      </c>
    </row>
    <row r="198" spans="1:40" x14ac:dyDescent="0.15">
      <c r="A198" s="171" t="s">
        <v>136</v>
      </c>
      <c r="B198" s="171" t="s">
        <v>54</v>
      </c>
      <c r="C198" s="161" t="s">
        <v>137</v>
      </c>
      <c r="D198" s="142" t="s">
        <v>475</v>
      </c>
      <c r="E198" s="143"/>
      <c r="F198" s="109"/>
      <c r="G198" s="182"/>
      <c r="H198" s="109"/>
      <c r="I198" s="144">
        <f>SUM(I199:I204)</f>
        <v>12</v>
      </c>
      <c r="J198" s="107">
        <f>I198/2</f>
        <v>6</v>
      </c>
      <c r="K198" s="145"/>
      <c r="L198" s="145"/>
      <c r="M198" s="83">
        <v>0.5</v>
      </c>
      <c r="N198" s="4" t="str">
        <f ca="1">IF(YEAR(L198)=YEAR(TODAY()),IF(MONTH(L198)-MONTH(TODAY())&gt;0,IF(MONTH(L198)-MONTH(TODAY())&lt;=3,"Renovar Contrato?",""),""),"")</f>
        <v/>
      </c>
      <c r="O198" s="47">
        <f>SUM(P198:AN198)</f>
        <v>0.33333333333333331</v>
      </c>
      <c r="P198" s="21">
        <f>P197/24</f>
        <v>0</v>
      </c>
      <c r="Q198" s="21">
        <f t="shared" ref="Q198:AJ198" si="72">Q197/24</f>
        <v>0</v>
      </c>
      <c r="R198" s="21">
        <f t="shared" si="72"/>
        <v>0</v>
      </c>
      <c r="S198" s="21">
        <f t="shared" si="72"/>
        <v>0</v>
      </c>
      <c r="T198" s="21">
        <f t="shared" si="72"/>
        <v>0</v>
      </c>
      <c r="U198" s="21">
        <f t="shared" si="72"/>
        <v>0</v>
      </c>
      <c r="V198" s="21">
        <f t="shared" si="72"/>
        <v>0</v>
      </c>
      <c r="W198" s="21">
        <f t="shared" si="72"/>
        <v>0.33333333333333331</v>
      </c>
      <c r="X198" s="21">
        <f t="shared" si="72"/>
        <v>0</v>
      </c>
      <c r="Y198" s="21">
        <f t="shared" si="72"/>
        <v>0</v>
      </c>
      <c r="Z198" s="21">
        <f t="shared" si="72"/>
        <v>0</v>
      </c>
      <c r="AA198" s="21">
        <f t="shared" si="72"/>
        <v>0</v>
      </c>
      <c r="AB198" s="21">
        <f t="shared" si="72"/>
        <v>0</v>
      </c>
      <c r="AC198" s="21">
        <f t="shared" si="72"/>
        <v>0</v>
      </c>
      <c r="AD198" s="21">
        <f t="shared" si="72"/>
        <v>0</v>
      </c>
      <c r="AE198" s="21">
        <f t="shared" si="72"/>
        <v>0</v>
      </c>
      <c r="AF198" s="21">
        <f t="shared" si="72"/>
        <v>0</v>
      </c>
      <c r="AG198" s="21">
        <f t="shared" si="72"/>
        <v>0</v>
      </c>
      <c r="AH198" s="21">
        <f t="shared" si="72"/>
        <v>0</v>
      </c>
      <c r="AI198" s="21">
        <f t="shared" si="72"/>
        <v>0</v>
      </c>
      <c r="AJ198" s="21">
        <f t="shared" si="72"/>
        <v>0</v>
      </c>
      <c r="AK198" s="21">
        <f>AK197/24</f>
        <v>0</v>
      </c>
      <c r="AL198" s="21">
        <f>AL197/24</f>
        <v>0</v>
      </c>
      <c r="AM198" s="21">
        <f t="shared" ref="AM198:AN198" si="73">AM197/24</f>
        <v>0</v>
      </c>
      <c r="AN198" s="21">
        <f t="shared" si="73"/>
        <v>0</v>
      </c>
    </row>
    <row r="199" spans="1:40" x14ac:dyDescent="0.15">
      <c r="A199" s="146"/>
      <c r="B199" s="146"/>
      <c r="C199" s="185"/>
      <c r="D199" s="86"/>
      <c r="E199" s="105" t="s">
        <v>387</v>
      </c>
      <c r="F199" s="172" t="s">
        <v>72</v>
      </c>
      <c r="G199" s="60" t="s">
        <v>62</v>
      </c>
      <c r="H199" s="59">
        <v>2</v>
      </c>
      <c r="I199" s="107">
        <f>SUM(H199:H202)</f>
        <v>8</v>
      </c>
      <c r="J199" s="107"/>
      <c r="K199" s="145"/>
      <c r="L199" s="145"/>
      <c r="M199" s="148"/>
      <c r="N199" s="4" t="str">
        <f t="shared" ca="1" si="49"/>
        <v/>
      </c>
      <c r="O199" s="7"/>
      <c r="P199" s="28" t="str">
        <f t="shared" ref="P199:AN204" si="74">IF($F199=P$1,$H199," ")</f>
        <v xml:space="preserve"> </v>
      </c>
      <c r="Q199" s="28" t="str">
        <f t="shared" si="74"/>
        <v xml:space="preserve"> </v>
      </c>
      <c r="R199" s="28" t="str">
        <f t="shared" si="74"/>
        <v xml:space="preserve"> </v>
      </c>
      <c r="S199" s="28" t="str">
        <f t="shared" si="74"/>
        <v xml:space="preserve"> </v>
      </c>
      <c r="T199" s="28" t="str">
        <f t="shared" si="74"/>
        <v xml:space="preserve"> </v>
      </c>
      <c r="U199" s="28" t="str">
        <f t="shared" si="74"/>
        <v xml:space="preserve"> </v>
      </c>
      <c r="V199" s="28" t="str">
        <f t="shared" si="74"/>
        <v xml:space="preserve"> </v>
      </c>
      <c r="W199" s="28" t="str">
        <f t="shared" si="74"/>
        <v xml:space="preserve"> </v>
      </c>
      <c r="X199" s="28" t="str">
        <f t="shared" si="74"/>
        <v xml:space="preserve"> </v>
      </c>
      <c r="Y199" s="28" t="str">
        <f t="shared" si="74"/>
        <v xml:space="preserve"> </v>
      </c>
      <c r="Z199" s="28" t="str">
        <f t="shared" si="74"/>
        <v xml:space="preserve"> </v>
      </c>
      <c r="AA199" s="28" t="str">
        <f t="shared" si="74"/>
        <v xml:space="preserve"> </v>
      </c>
      <c r="AB199" s="28" t="str">
        <f t="shared" si="74"/>
        <v xml:space="preserve"> </v>
      </c>
      <c r="AC199" s="28" t="str">
        <f t="shared" si="74"/>
        <v xml:space="preserve"> </v>
      </c>
      <c r="AD199" s="28" t="str">
        <f t="shared" si="74"/>
        <v xml:space="preserve"> </v>
      </c>
      <c r="AE199" s="28" t="str">
        <f t="shared" si="74"/>
        <v xml:space="preserve"> </v>
      </c>
      <c r="AF199" s="28" t="str">
        <f t="shared" si="74"/>
        <v xml:space="preserve"> </v>
      </c>
      <c r="AG199" s="28" t="str">
        <f t="shared" si="74"/>
        <v xml:space="preserve"> </v>
      </c>
      <c r="AH199" s="28" t="str">
        <f t="shared" si="74"/>
        <v xml:space="preserve"> </v>
      </c>
      <c r="AI199" s="28" t="str">
        <f t="shared" si="74"/>
        <v xml:space="preserve"> </v>
      </c>
      <c r="AJ199" s="28" t="str">
        <f t="shared" si="74"/>
        <v xml:space="preserve"> </v>
      </c>
      <c r="AK199" s="28" t="str">
        <f t="shared" si="74"/>
        <v xml:space="preserve"> </v>
      </c>
      <c r="AL199" s="28" t="str">
        <f t="shared" si="74"/>
        <v xml:space="preserve"> </v>
      </c>
      <c r="AM199" s="28" t="str">
        <f t="shared" si="74"/>
        <v xml:space="preserve"> </v>
      </c>
      <c r="AN199" s="28" t="str">
        <f t="shared" si="74"/>
        <v xml:space="preserve"> </v>
      </c>
    </row>
    <row r="200" spans="1:40" x14ac:dyDescent="0.15">
      <c r="A200" s="146"/>
      <c r="B200" s="146"/>
      <c r="C200" s="185"/>
      <c r="D200" s="86"/>
      <c r="E200" s="105" t="s">
        <v>247</v>
      </c>
      <c r="F200" s="59" t="s">
        <v>13</v>
      </c>
      <c r="G200" s="60" t="s">
        <v>62</v>
      </c>
      <c r="H200" s="59">
        <v>2</v>
      </c>
      <c r="I200" s="107"/>
      <c r="J200" s="107"/>
      <c r="K200" s="145"/>
      <c r="L200" s="145"/>
      <c r="M200" s="148"/>
      <c r="N200" s="4"/>
      <c r="O200" s="7"/>
    </row>
    <row r="201" spans="1:40" x14ac:dyDescent="0.15">
      <c r="A201" s="146"/>
      <c r="B201" s="146"/>
      <c r="C201" s="185"/>
      <c r="D201" s="151"/>
      <c r="E201" s="143" t="s">
        <v>139</v>
      </c>
      <c r="F201" s="61" t="s">
        <v>18</v>
      </c>
      <c r="G201" s="106" t="s">
        <v>56</v>
      </c>
      <c r="H201" s="61">
        <v>2</v>
      </c>
      <c r="I201" s="107"/>
      <c r="J201" s="107"/>
      <c r="K201" s="145"/>
      <c r="L201" s="145"/>
      <c r="M201" s="148"/>
      <c r="N201" s="4" t="str">
        <f t="shared" ca="1" si="49"/>
        <v/>
      </c>
      <c r="O201" s="7"/>
      <c r="P201" s="28" t="str">
        <f t="shared" si="74"/>
        <v xml:space="preserve"> </v>
      </c>
      <c r="Q201" s="28" t="str">
        <f t="shared" si="74"/>
        <v xml:space="preserve"> </v>
      </c>
      <c r="R201" s="28" t="str">
        <f t="shared" si="74"/>
        <v xml:space="preserve"> </v>
      </c>
      <c r="S201" s="28" t="str">
        <f t="shared" si="74"/>
        <v xml:space="preserve"> </v>
      </c>
      <c r="T201" s="28" t="str">
        <f t="shared" si="74"/>
        <v xml:space="preserve"> </v>
      </c>
      <c r="U201" s="28" t="str">
        <f t="shared" si="74"/>
        <v xml:space="preserve"> </v>
      </c>
      <c r="V201" s="28" t="str">
        <f t="shared" si="74"/>
        <v xml:space="preserve"> </v>
      </c>
      <c r="W201" s="28">
        <f t="shared" si="74"/>
        <v>2</v>
      </c>
      <c r="X201" s="28" t="str">
        <f t="shared" si="74"/>
        <v xml:space="preserve"> </v>
      </c>
      <c r="Y201" s="28" t="str">
        <f t="shared" si="74"/>
        <v xml:space="preserve"> </v>
      </c>
      <c r="Z201" s="28" t="str">
        <f t="shared" si="74"/>
        <v xml:space="preserve"> </v>
      </c>
      <c r="AA201" s="28" t="str">
        <f t="shared" si="74"/>
        <v xml:space="preserve"> </v>
      </c>
      <c r="AB201" s="28" t="str">
        <f t="shared" si="74"/>
        <v xml:space="preserve"> </v>
      </c>
      <c r="AC201" s="28" t="str">
        <f t="shared" si="74"/>
        <v xml:space="preserve"> </v>
      </c>
      <c r="AD201" s="28" t="str">
        <f t="shared" si="74"/>
        <v xml:space="preserve"> </v>
      </c>
      <c r="AE201" s="28" t="str">
        <f t="shared" si="74"/>
        <v xml:space="preserve"> </v>
      </c>
      <c r="AF201" s="28" t="str">
        <f t="shared" si="74"/>
        <v xml:space="preserve"> </v>
      </c>
      <c r="AG201" s="28" t="str">
        <f t="shared" si="74"/>
        <v xml:space="preserve"> </v>
      </c>
      <c r="AH201" s="28" t="str">
        <f t="shared" si="74"/>
        <v xml:space="preserve"> </v>
      </c>
      <c r="AI201" s="28" t="str">
        <f t="shared" si="74"/>
        <v xml:space="preserve"> </v>
      </c>
      <c r="AJ201" s="28" t="str">
        <f t="shared" si="74"/>
        <v xml:space="preserve"> </v>
      </c>
      <c r="AK201" s="28" t="str">
        <f t="shared" si="74"/>
        <v xml:space="preserve"> </v>
      </c>
      <c r="AL201" s="28" t="str">
        <f t="shared" si="74"/>
        <v xml:space="preserve"> </v>
      </c>
      <c r="AM201" s="28" t="str">
        <f t="shared" si="74"/>
        <v xml:space="preserve"> </v>
      </c>
      <c r="AN201" s="28" t="str">
        <f t="shared" si="74"/>
        <v xml:space="preserve"> </v>
      </c>
    </row>
    <row r="202" spans="1:40" x14ac:dyDescent="0.15">
      <c r="A202" s="146"/>
      <c r="B202" s="146"/>
      <c r="C202" s="185"/>
      <c r="D202" s="142"/>
      <c r="E202" s="105" t="s">
        <v>140</v>
      </c>
      <c r="F202" s="61" t="s">
        <v>18</v>
      </c>
      <c r="G202" s="106" t="s">
        <v>56</v>
      </c>
      <c r="H202" s="61">
        <v>2</v>
      </c>
      <c r="I202" s="107"/>
      <c r="J202" s="156"/>
      <c r="K202" s="145"/>
      <c r="L202" s="145"/>
      <c r="M202" s="148"/>
      <c r="N202" s="4" t="str">
        <f t="shared" ca="1" si="49"/>
        <v/>
      </c>
      <c r="O202" s="7"/>
      <c r="P202" s="28" t="str">
        <f t="shared" si="74"/>
        <v xml:space="preserve"> </v>
      </c>
      <c r="Q202" s="28" t="str">
        <f t="shared" si="74"/>
        <v xml:space="preserve"> </v>
      </c>
      <c r="R202" s="28" t="str">
        <f t="shared" si="74"/>
        <v xml:space="preserve"> </v>
      </c>
      <c r="S202" s="28" t="str">
        <f t="shared" si="74"/>
        <v xml:space="preserve"> </v>
      </c>
      <c r="T202" s="28" t="str">
        <f t="shared" si="74"/>
        <v xml:space="preserve"> </v>
      </c>
      <c r="U202" s="28" t="str">
        <f t="shared" si="74"/>
        <v xml:space="preserve"> </v>
      </c>
      <c r="V202" s="28" t="str">
        <f t="shared" si="74"/>
        <v xml:space="preserve"> </v>
      </c>
      <c r="W202" s="28">
        <f t="shared" si="74"/>
        <v>2</v>
      </c>
      <c r="X202" s="28" t="str">
        <f t="shared" si="74"/>
        <v xml:space="preserve"> </v>
      </c>
      <c r="Y202" s="28" t="str">
        <f t="shared" si="74"/>
        <v xml:space="preserve"> </v>
      </c>
      <c r="Z202" s="28" t="str">
        <f t="shared" si="74"/>
        <v xml:space="preserve"> </v>
      </c>
      <c r="AA202" s="28" t="str">
        <f t="shared" si="74"/>
        <v xml:space="preserve"> </v>
      </c>
      <c r="AB202" s="28" t="str">
        <f t="shared" si="74"/>
        <v xml:space="preserve"> </v>
      </c>
      <c r="AC202" s="28" t="str">
        <f t="shared" si="74"/>
        <v xml:space="preserve"> </v>
      </c>
      <c r="AD202" s="28" t="str">
        <f t="shared" si="74"/>
        <v xml:space="preserve"> </v>
      </c>
      <c r="AE202" s="28" t="str">
        <f t="shared" si="74"/>
        <v xml:space="preserve"> </v>
      </c>
      <c r="AF202" s="28" t="str">
        <f t="shared" si="74"/>
        <v xml:space="preserve"> </v>
      </c>
      <c r="AG202" s="28" t="str">
        <f t="shared" si="74"/>
        <v xml:space="preserve"> </v>
      </c>
      <c r="AH202" s="28" t="str">
        <f t="shared" si="74"/>
        <v xml:space="preserve"> </v>
      </c>
      <c r="AI202" s="28" t="str">
        <f t="shared" si="74"/>
        <v xml:space="preserve"> </v>
      </c>
      <c r="AJ202" s="28" t="str">
        <f t="shared" si="74"/>
        <v xml:space="preserve"> </v>
      </c>
      <c r="AK202" s="28" t="str">
        <f t="shared" si="74"/>
        <v xml:space="preserve"> </v>
      </c>
      <c r="AL202" s="28" t="str">
        <f t="shared" si="74"/>
        <v xml:space="preserve"> </v>
      </c>
      <c r="AM202" s="28" t="str">
        <f t="shared" si="74"/>
        <v xml:space="preserve"> </v>
      </c>
      <c r="AN202" s="28" t="str">
        <f t="shared" si="74"/>
        <v xml:space="preserve"> </v>
      </c>
    </row>
    <row r="203" spans="1:40" x14ac:dyDescent="0.15">
      <c r="A203" s="178"/>
      <c r="B203" s="178"/>
      <c r="C203" s="79"/>
      <c r="D203" s="142"/>
      <c r="E203" s="143" t="s">
        <v>233</v>
      </c>
      <c r="F203" s="61" t="s">
        <v>18</v>
      </c>
      <c r="G203" s="106" t="s">
        <v>58</v>
      </c>
      <c r="H203" s="61">
        <v>2</v>
      </c>
      <c r="I203" s="107">
        <f>SUM(H203:H204)</f>
        <v>4</v>
      </c>
      <c r="K203" s="179"/>
      <c r="L203" s="179"/>
      <c r="M203" s="155"/>
      <c r="N203" s="4" t="str">
        <f t="shared" ca="1" si="49"/>
        <v/>
      </c>
      <c r="O203" s="7"/>
      <c r="P203" s="28" t="str">
        <f t="shared" si="74"/>
        <v xml:space="preserve"> </v>
      </c>
      <c r="Q203" s="28" t="str">
        <f t="shared" si="74"/>
        <v xml:space="preserve"> </v>
      </c>
      <c r="R203" s="28" t="str">
        <f t="shared" si="74"/>
        <v xml:space="preserve"> </v>
      </c>
      <c r="S203" s="28" t="str">
        <f t="shared" si="74"/>
        <v xml:space="preserve"> </v>
      </c>
      <c r="T203" s="28" t="str">
        <f t="shared" si="74"/>
        <v xml:space="preserve"> </v>
      </c>
      <c r="U203" s="28" t="str">
        <f t="shared" si="74"/>
        <v xml:space="preserve"> </v>
      </c>
      <c r="V203" s="28" t="str">
        <f t="shared" si="74"/>
        <v xml:space="preserve"> </v>
      </c>
      <c r="W203" s="28">
        <f t="shared" si="74"/>
        <v>2</v>
      </c>
      <c r="X203" s="28" t="str">
        <f t="shared" si="74"/>
        <v xml:space="preserve"> </v>
      </c>
      <c r="Y203" s="28" t="str">
        <f t="shared" si="74"/>
        <v xml:space="preserve"> </v>
      </c>
      <c r="Z203" s="28" t="str">
        <f t="shared" si="74"/>
        <v xml:space="preserve"> </v>
      </c>
      <c r="AA203" s="28" t="str">
        <f t="shared" si="74"/>
        <v xml:space="preserve"> </v>
      </c>
      <c r="AB203" s="28" t="str">
        <f t="shared" si="74"/>
        <v xml:space="preserve"> </v>
      </c>
      <c r="AC203" s="28" t="str">
        <f t="shared" si="74"/>
        <v xml:space="preserve"> </v>
      </c>
      <c r="AD203" s="28" t="str">
        <f t="shared" si="74"/>
        <v xml:space="preserve"> </v>
      </c>
      <c r="AE203" s="28" t="str">
        <f t="shared" si="74"/>
        <v xml:space="preserve"> </v>
      </c>
      <c r="AF203" s="28" t="str">
        <f t="shared" si="74"/>
        <v xml:space="preserve"> </v>
      </c>
      <c r="AG203" s="28" t="str">
        <f t="shared" si="74"/>
        <v xml:space="preserve"> </v>
      </c>
      <c r="AH203" s="28" t="str">
        <f t="shared" si="74"/>
        <v xml:space="preserve"> </v>
      </c>
      <c r="AI203" s="28" t="str">
        <f t="shared" si="74"/>
        <v xml:space="preserve"> </v>
      </c>
      <c r="AJ203" s="28" t="str">
        <f t="shared" si="74"/>
        <v xml:space="preserve"> </v>
      </c>
      <c r="AK203" s="28" t="str">
        <f t="shared" si="74"/>
        <v xml:space="preserve"> </v>
      </c>
      <c r="AL203" s="28" t="str">
        <f t="shared" si="74"/>
        <v xml:space="preserve"> </v>
      </c>
      <c r="AM203" s="28" t="str">
        <f t="shared" si="74"/>
        <v xml:space="preserve"> </v>
      </c>
      <c r="AN203" s="28" t="str">
        <f t="shared" si="74"/>
        <v xml:space="preserve"> </v>
      </c>
    </row>
    <row r="204" spans="1:40" x14ac:dyDescent="0.15">
      <c r="A204" s="178"/>
      <c r="B204" s="178"/>
      <c r="C204" s="79"/>
      <c r="D204" s="142"/>
      <c r="E204" s="143" t="s">
        <v>74</v>
      </c>
      <c r="F204" s="61" t="s">
        <v>18</v>
      </c>
      <c r="G204" s="106" t="s">
        <v>58</v>
      </c>
      <c r="H204" s="61">
        <v>2</v>
      </c>
      <c r="I204" s="186"/>
      <c r="J204" s="156"/>
      <c r="K204" s="179"/>
      <c r="L204" s="179"/>
      <c r="M204" s="155"/>
      <c r="N204" s="4" t="str">
        <f t="shared" ca="1" si="49"/>
        <v/>
      </c>
      <c r="O204" s="7"/>
      <c r="P204" s="28" t="str">
        <f t="shared" si="74"/>
        <v xml:space="preserve"> </v>
      </c>
      <c r="Q204" s="28" t="str">
        <f t="shared" si="74"/>
        <v xml:space="preserve"> </v>
      </c>
      <c r="R204" s="28" t="str">
        <f t="shared" si="74"/>
        <v xml:space="preserve"> </v>
      </c>
      <c r="S204" s="28" t="str">
        <f t="shared" si="74"/>
        <v xml:space="preserve"> </v>
      </c>
      <c r="T204" s="28" t="str">
        <f t="shared" si="74"/>
        <v xml:space="preserve"> </v>
      </c>
      <c r="U204" s="28" t="str">
        <f t="shared" si="74"/>
        <v xml:space="preserve"> </v>
      </c>
      <c r="V204" s="28" t="str">
        <f t="shared" si="74"/>
        <v xml:space="preserve"> </v>
      </c>
      <c r="W204" s="28">
        <f t="shared" si="74"/>
        <v>2</v>
      </c>
      <c r="X204" s="28" t="str">
        <f t="shared" si="74"/>
        <v xml:space="preserve"> </v>
      </c>
      <c r="Y204" s="28" t="str">
        <f t="shared" si="74"/>
        <v xml:space="preserve"> </v>
      </c>
      <c r="Z204" s="28" t="str">
        <f t="shared" si="74"/>
        <v xml:space="preserve"> </v>
      </c>
      <c r="AA204" s="28" t="str">
        <f t="shared" si="74"/>
        <v xml:space="preserve"> </v>
      </c>
      <c r="AB204" s="28" t="str">
        <f t="shared" si="74"/>
        <v xml:space="preserve"> </v>
      </c>
      <c r="AC204" s="28" t="str">
        <f t="shared" si="74"/>
        <v xml:space="preserve"> </v>
      </c>
      <c r="AD204" s="28" t="str">
        <f t="shared" si="74"/>
        <v xml:space="preserve"> </v>
      </c>
      <c r="AE204" s="28" t="str">
        <f t="shared" si="74"/>
        <v xml:space="preserve"> </v>
      </c>
      <c r="AF204" s="28" t="str">
        <f t="shared" si="74"/>
        <v xml:space="preserve"> </v>
      </c>
      <c r="AG204" s="28" t="str">
        <f t="shared" si="74"/>
        <v xml:space="preserve"> </v>
      </c>
      <c r="AH204" s="28" t="str">
        <f t="shared" si="74"/>
        <v xml:space="preserve"> </v>
      </c>
      <c r="AI204" s="28" t="str">
        <f t="shared" si="74"/>
        <v xml:space="preserve"> </v>
      </c>
      <c r="AJ204" s="28" t="str">
        <f t="shared" si="74"/>
        <v xml:space="preserve"> </v>
      </c>
      <c r="AK204" s="28" t="str">
        <f t="shared" si="74"/>
        <v xml:space="preserve"> </v>
      </c>
      <c r="AL204" s="28" t="str">
        <f t="shared" si="74"/>
        <v xml:space="preserve"> </v>
      </c>
      <c r="AM204" s="28" t="str">
        <f t="shared" si="74"/>
        <v xml:space="preserve"> </v>
      </c>
      <c r="AN204" s="28" t="str">
        <f t="shared" si="74"/>
        <v xml:space="preserve"> </v>
      </c>
    </row>
    <row r="205" spans="1:40" x14ac:dyDescent="0.15">
      <c r="A205" s="168"/>
      <c r="B205" s="168"/>
      <c r="C205" s="166"/>
      <c r="D205" s="167"/>
      <c r="E205" s="168"/>
      <c r="F205" s="168"/>
      <c r="G205" s="169"/>
      <c r="H205" s="169"/>
      <c r="I205" s="170"/>
      <c r="J205" s="170"/>
      <c r="K205" s="159"/>
      <c r="L205" s="159"/>
      <c r="M205" s="160"/>
      <c r="N205" s="4" t="str">
        <f t="shared" ca="1" si="49"/>
        <v/>
      </c>
      <c r="O205" s="47">
        <f>SUM(P205:AN205)</f>
        <v>14</v>
      </c>
      <c r="P205" s="22">
        <f t="shared" ref="P205:AN205" si="75">SUM(P207:P218)</f>
        <v>0</v>
      </c>
      <c r="Q205" s="22">
        <f t="shared" si="75"/>
        <v>7</v>
      </c>
      <c r="R205" s="22">
        <f t="shared" si="75"/>
        <v>0</v>
      </c>
      <c r="S205" s="22">
        <f t="shared" si="75"/>
        <v>0</v>
      </c>
      <c r="T205" s="22">
        <f t="shared" si="75"/>
        <v>7</v>
      </c>
      <c r="U205" s="22">
        <f t="shared" si="75"/>
        <v>0</v>
      </c>
      <c r="V205" s="22">
        <f t="shared" si="75"/>
        <v>0</v>
      </c>
      <c r="W205" s="22">
        <f t="shared" si="75"/>
        <v>0</v>
      </c>
      <c r="X205" s="22">
        <f t="shared" si="75"/>
        <v>0</v>
      </c>
      <c r="Y205" s="22">
        <f t="shared" si="75"/>
        <v>0</v>
      </c>
      <c r="Z205" s="22">
        <f t="shared" si="75"/>
        <v>0</v>
      </c>
      <c r="AA205" s="22">
        <f t="shared" si="75"/>
        <v>0</v>
      </c>
      <c r="AB205" s="22">
        <f t="shared" si="75"/>
        <v>0</v>
      </c>
      <c r="AC205" s="22">
        <f t="shared" si="75"/>
        <v>0</v>
      </c>
      <c r="AD205" s="22">
        <f t="shared" si="75"/>
        <v>0</v>
      </c>
      <c r="AE205" s="22">
        <f t="shared" si="75"/>
        <v>0</v>
      </c>
      <c r="AF205" s="22">
        <f t="shared" si="75"/>
        <v>0</v>
      </c>
      <c r="AG205" s="22">
        <f t="shared" si="75"/>
        <v>0</v>
      </c>
      <c r="AH205" s="22">
        <f t="shared" si="75"/>
        <v>0</v>
      </c>
      <c r="AI205" s="22">
        <f t="shared" si="75"/>
        <v>0</v>
      </c>
      <c r="AJ205" s="22">
        <f t="shared" si="75"/>
        <v>0</v>
      </c>
      <c r="AK205" s="22">
        <f t="shared" si="75"/>
        <v>0</v>
      </c>
      <c r="AL205" s="22">
        <f t="shared" si="75"/>
        <v>0</v>
      </c>
      <c r="AM205" s="22">
        <f t="shared" si="75"/>
        <v>0</v>
      </c>
      <c r="AN205" s="22">
        <f t="shared" si="75"/>
        <v>0</v>
      </c>
    </row>
    <row r="206" spans="1:40" x14ac:dyDescent="0.15">
      <c r="A206" s="171" t="s">
        <v>144</v>
      </c>
      <c r="B206" s="171" t="s">
        <v>54</v>
      </c>
      <c r="C206" s="161" t="s">
        <v>145</v>
      </c>
      <c r="D206" s="142" t="s">
        <v>10</v>
      </c>
      <c r="E206" s="143"/>
      <c r="F206" s="109"/>
      <c r="G206" s="182"/>
      <c r="H206" s="109"/>
      <c r="I206" s="144">
        <f>SUM(I207:I218)</f>
        <v>24</v>
      </c>
      <c r="J206" s="107">
        <f>I206/2</f>
        <v>12</v>
      </c>
      <c r="K206" s="145"/>
      <c r="L206" s="145"/>
      <c r="M206" s="83">
        <v>1</v>
      </c>
      <c r="N206" s="4" t="str">
        <f t="shared" ca="1" si="49"/>
        <v/>
      </c>
      <c r="O206" s="47">
        <f>SUM(P206:AN206)</f>
        <v>0.58333333333333337</v>
      </c>
      <c r="P206" s="21">
        <f>P205/24</f>
        <v>0</v>
      </c>
      <c r="Q206" s="21">
        <f t="shared" ref="Q206:AJ206" si="76">Q205/24</f>
        <v>0.29166666666666669</v>
      </c>
      <c r="R206" s="21">
        <f t="shared" si="76"/>
        <v>0</v>
      </c>
      <c r="S206" s="21">
        <f t="shared" si="76"/>
        <v>0</v>
      </c>
      <c r="T206" s="21">
        <f t="shared" si="76"/>
        <v>0.29166666666666669</v>
      </c>
      <c r="U206" s="21">
        <f t="shared" si="76"/>
        <v>0</v>
      </c>
      <c r="V206" s="21">
        <f t="shared" si="76"/>
        <v>0</v>
      </c>
      <c r="W206" s="21">
        <f t="shared" si="76"/>
        <v>0</v>
      </c>
      <c r="X206" s="21">
        <f t="shared" si="76"/>
        <v>0</v>
      </c>
      <c r="Y206" s="21">
        <f t="shared" si="76"/>
        <v>0</v>
      </c>
      <c r="Z206" s="21">
        <f t="shared" si="76"/>
        <v>0</v>
      </c>
      <c r="AA206" s="21">
        <f t="shared" si="76"/>
        <v>0</v>
      </c>
      <c r="AB206" s="21">
        <f t="shared" si="76"/>
        <v>0</v>
      </c>
      <c r="AC206" s="21">
        <f t="shared" si="76"/>
        <v>0</v>
      </c>
      <c r="AD206" s="21">
        <f t="shared" si="76"/>
        <v>0</v>
      </c>
      <c r="AE206" s="21">
        <f t="shared" si="76"/>
        <v>0</v>
      </c>
      <c r="AF206" s="21">
        <f t="shared" si="76"/>
        <v>0</v>
      </c>
      <c r="AG206" s="21">
        <f t="shared" si="76"/>
        <v>0</v>
      </c>
      <c r="AH206" s="21">
        <f t="shared" si="76"/>
        <v>0</v>
      </c>
      <c r="AI206" s="21">
        <f t="shared" si="76"/>
        <v>0</v>
      </c>
      <c r="AJ206" s="21">
        <f t="shared" si="76"/>
        <v>0</v>
      </c>
      <c r="AK206" s="21">
        <f>AK205/24</f>
        <v>0</v>
      </c>
      <c r="AL206" s="21">
        <f>AL205/24</f>
        <v>0</v>
      </c>
      <c r="AM206" s="21">
        <f t="shared" ref="AM206:AN206" si="77">AM205/24</f>
        <v>0</v>
      </c>
      <c r="AN206" s="21">
        <f t="shared" si="77"/>
        <v>0</v>
      </c>
    </row>
    <row r="207" spans="1:40" x14ac:dyDescent="0.15">
      <c r="A207" s="146"/>
      <c r="B207" s="146"/>
      <c r="C207" s="1"/>
      <c r="D207" s="142"/>
      <c r="E207" s="105" t="s">
        <v>100</v>
      </c>
      <c r="F207" s="59" t="s">
        <v>13</v>
      </c>
      <c r="G207" s="60" t="s">
        <v>56</v>
      </c>
      <c r="H207" s="68">
        <v>2</v>
      </c>
      <c r="I207" s="107">
        <f>SUM(H207:H212)</f>
        <v>12</v>
      </c>
      <c r="J207" s="107"/>
      <c r="K207" s="145"/>
      <c r="L207" s="145"/>
      <c r="M207" s="148"/>
      <c r="N207" s="4" t="str">
        <f t="shared" ca="1" si="49"/>
        <v/>
      </c>
      <c r="O207" s="7"/>
      <c r="P207" s="28" t="str">
        <f t="shared" ref="P207:AN218" si="78">IF($F207=P$1,$H207," ")</f>
        <v xml:space="preserve"> </v>
      </c>
      <c r="Q207" s="28">
        <f t="shared" si="78"/>
        <v>2</v>
      </c>
      <c r="R207" s="28" t="str">
        <f t="shared" si="78"/>
        <v xml:space="preserve"> </v>
      </c>
      <c r="S207" s="28" t="str">
        <f t="shared" si="78"/>
        <v xml:space="preserve"> </v>
      </c>
      <c r="T207" s="28" t="str">
        <f t="shared" si="78"/>
        <v xml:space="preserve"> </v>
      </c>
      <c r="U207" s="28" t="str">
        <f t="shared" si="78"/>
        <v xml:space="preserve"> </v>
      </c>
      <c r="V207" s="28" t="str">
        <f t="shared" si="78"/>
        <v xml:space="preserve"> </v>
      </c>
      <c r="W207" s="28" t="str">
        <f t="shared" si="78"/>
        <v xml:space="preserve"> </v>
      </c>
      <c r="X207" s="28" t="str">
        <f t="shared" si="78"/>
        <v xml:space="preserve"> </v>
      </c>
      <c r="Y207" s="28" t="str">
        <f t="shared" si="78"/>
        <v xml:space="preserve"> </v>
      </c>
      <c r="Z207" s="28" t="str">
        <f t="shared" si="78"/>
        <v xml:space="preserve"> </v>
      </c>
      <c r="AA207" s="28" t="str">
        <f t="shared" si="78"/>
        <v xml:space="preserve"> </v>
      </c>
      <c r="AB207" s="28" t="str">
        <f t="shared" si="78"/>
        <v xml:space="preserve"> </v>
      </c>
      <c r="AC207" s="28" t="str">
        <f t="shared" si="78"/>
        <v xml:space="preserve"> </v>
      </c>
      <c r="AD207" s="28" t="str">
        <f t="shared" si="78"/>
        <v xml:space="preserve"> </v>
      </c>
      <c r="AE207" s="28" t="str">
        <f t="shared" si="78"/>
        <v xml:space="preserve"> </v>
      </c>
      <c r="AF207" s="28" t="str">
        <f t="shared" si="78"/>
        <v xml:space="preserve"> </v>
      </c>
      <c r="AG207" s="28" t="str">
        <f t="shared" si="78"/>
        <v xml:space="preserve"> </v>
      </c>
      <c r="AH207" s="28" t="str">
        <f t="shared" si="78"/>
        <v xml:space="preserve"> </v>
      </c>
      <c r="AI207" s="28" t="str">
        <f t="shared" si="78"/>
        <v xml:space="preserve"> </v>
      </c>
      <c r="AJ207" s="28" t="str">
        <f t="shared" si="78"/>
        <v xml:space="preserve"> </v>
      </c>
      <c r="AK207" s="28" t="str">
        <f t="shared" si="78"/>
        <v xml:space="preserve"> </v>
      </c>
      <c r="AL207" s="28" t="str">
        <f t="shared" si="78"/>
        <v xml:space="preserve"> </v>
      </c>
      <c r="AM207" s="28" t="str">
        <f t="shared" si="78"/>
        <v xml:space="preserve"> </v>
      </c>
      <c r="AN207" s="28" t="str">
        <f t="shared" si="78"/>
        <v xml:space="preserve"> </v>
      </c>
    </row>
    <row r="208" spans="1:40" x14ac:dyDescent="0.15">
      <c r="A208" s="146"/>
      <c r="B208" s="146"/>
      <c r="C208" s="1"/>
      <c r="D208" s="142"/>
      <c r="E208" s="105" t="s">
        <v>101</v>
      </c>
      <c r="F208" s="59" t="s">
        <v>13</v>
      </c>
      <c r="G208" s="60" t="s">
        <v>56</v>
      </c>
      <c r="H208" s="59">
        <v>2</v>
      </c>
      <c r="I208" s="107"/>
      <c r="J208" s="107"/>
      <c r="K208" s="145"/>
      <c r="L208" s="145"/>
      <c r="M208" s="148"/>
      <c r="N208" s="4" t="str">
        <f t="shared" ca="1" si="49"/>
        <v/>
      </c>
      <c r="O208" s="7"/>
      <c r="P208" s="28" t="str">
        <f t="shared" si="78"/>
        <v xml:space="preserve"> </v>
      </c>
      <c r="Q208" s="28">
        <f t="shared" si="78"/>
        <v>2</v>
      </c>
      <c r="R208" s="28" t="str">
        <f t="shared" si="78"/>
        <v xml:space="preserve"> </v>
      </c>
      <c r="S208" s="28" t="str">
        <f t="shared" si="78"/>
        <v xml:space="preserve"> </v>
      </c>
      <c r="T208" s="28" t="str">
        <f t="shared" si="78"/>
        <v xml:space="preserve"> </v>
      </c>
      <c r="U208" s="28" t="str">
        <f t="shared" si="78"/>
        <v xml:space="preserve"> </v>
      </c>
      <c r="V208" s="28" t="str">
        <f t="shared" si="78"/>
        <v xml:space="preserve"> </v>
      </c>
      <c r="W208" s="28" t="str">
        <f t="shared" si="78"/>
        <v xml:space="preserve"> </v>
      </c>
      <c r="X208" s="28" t="str">
        <f t="shared" si="78"/>
        <v xml:space="preserve"> </v>
      </c>
      <c r="Y208" s="28" t="str">
        <f t="shared" si="78"/>
        <v xml:space="preserve"> </v>
      </c>
      <c r="Z208" s="28" t="str">
        <f t="shared" si="78"/>
        <v xml:space="preserve"> </v>
      </c>
      <c r="AA208" s="28" t="str">
        <f t="shared" si="78"/>
        <v xml:space="preserve"> </v>
      </c>
      <c r="AB208" s="28" t="str">
        <f t="shared" si="78"/>
        <v xml:space="preserve"> </v>
      </c>
      <c r="AC208" s="28" t="str">
        <f t="shared" si="78"/>
        <v xml:space="preserve"> </v>
      </c>
      <c r="AD208" s="28" t="str">
        <f t="shared" si="78"/>
        <v xml:space="preserve"> </v>
      </c>
      <c r="AE208" s="28" t="str">
        <f t="shared" si="78"/>
        <v xml:space="preserve"> </v>
      </c>
      <c r="AF208" s="28" t="str">
        <f t="shared" si="78"/>
        <v xml:space="preserve"> </v>
      </c>
      <c r="AG208" s="28" t="str">
        <f t="shared" si="78"/>
        <v xml:space="preserve"> </v>
      </c>
      <c r="AH208" s="28" t="str">
        <f t="shared" si="78"/>
        <v xml:space="preserve"> </v>
      </c>
      <c r="AI208" s="28" t="str">
        <f t="shared" si="78"/>
        <v xml:space="preserve"> </v>
      </c>
      <c r="AJ208" s="28" t="str">
        <f t="shared" si="78"/>
        <v xml:space="preserve"> </v>
      </c>
      <c r="AK208" s="28" t="str">
        <f t="shared" si="78"/>
        <v xml:space="preserve"> </v>
      </c>
      <c r="AL208" s="28" t="str">
        <f t="shared" si="78"/>
        <v xml:space="preserve"> </v>
      </c>
      <c r="AM208" s="28" t="str">
        <f t="shared" si="78"/>
        <v xml:space="preserve"> </v>
      </c>
      <c r="AN208" s="28" t="str">
        <f t="shared" si="78"/>
        <v xml:space="preserve"> </v>
      </c>
    </row>
    <row r="209" spans="1:40" x14ac:dyDescent="0.15">
      <c r="A209" s="146"/>
      <c r="B209" s="146"/>
      <c r="C209" s="1"/>
      <c r="D209" s="142"/>
      <c r="E209" s="75" t="s">
        <v>434</v>
      </c>
      <c r="F209" s="68" t="s">
        <v>24</v>
      </c>
      <c r="G209" s="76" t="s">
        <v>55</v>
      </c>
      <c r="H209" s="68">
        <v>2</v>
      </c>
      <c r="I209" s="107"/>
      <c r="J209" s="107"/>
      <c r="K209" s="145"/>
      <c r="L209" s="145"/>
      <c r="M209" s="148"/>
      <c r="N209" s="4"/>
      <c r="O209" s="7"/>
    </row>
    <row r="210" spans="1:40" x14ac:dyDescent="0.15">
      <c r="A210" s="146"/>
      <c r="B210" s="146"/>
      <c r="C210" s="1"/>
      <c r="D210" s="142"/>
      <c r="E210" s="75" t="s">
        <v>435</v>
      </c>
      <c r="F210" s="68" t="s">
        <v>24</v>
      </c>
      <c r="G210" s="76" t="s">
        <v>55</v>
      </c>
      <c r="H210" s="68">
        <v>2</v>
      </c>
      <c r="I210" s="107"/>
      <c r="J210" s="107"/>
      <c r="K210" s="145"/>
      <c r="L210" s="145"/>
      <c r="M210" s="148"/>
      <c r="N210" s="4"/>
      <c r="O210" s="7"/>
    </row>
    <row r="211" spans="1:40" x14ac:dyDescent="0.15">
      <c r="A211" s="146"/>
      <c r="B211" s="146"/>
      <c r="C211" s="184"/>
      <c r="D211" s="142"/>
      <c r="E211" s="105" t="s">
        <v>212</v>
      </c>
      <c r="F211" s="59" t="s">
        <v>14</v>
      </c>
      <c r="G211" s="60" t="s">
        <v>56</v>
      </c>
      <c r="H211" s="68">
        <v>2</v>
      </c>
      <c r="I211" s="174"/>
      <c r="J211" s="107"/>
      <c r="K211" s="145"/>
      <c r="L211" s="145"/>
      <c r="M211" s="148"/>
      <c r="N211" s="4" t="str">
        <f t="shared" ref="N211:N215" ca="1" si="79">IF(YEAR(L211)=YEAR(TODAY()),IF(MONTH(L211)-MONTH(TODAY())&gt;0,IF(MONTH(L211)-MONTH(TODAY())&lt;=3,"Renovar Contrato?",""),""),"")</f>
        <v/>
      </c>
      <c r="O211" s="7"/>
      <c r="P211" s="28" t="str">
        <f t="shared" si="78"/>
        <v xml:space="preserve"> </v>
      </c>
      <c r="Q211" s="28" t="str">
        <f t="shared" si="78"/>
        <v xml:space="preserve"> </v>
      </c>
      <c r="R211" s="28" t="str">
        <f t="shared" si="78"/>
        <v xml:space="preserve"> </v>
      </c>
      <c r="S211" s="28" t="str">
        <f t="shared" si="78"/>
        <v xml:space="preserve"> </v>
      </c>
      <c r="T211" s="28">
        <f t="shared" si="78"/>
        <v>2</v>
      </c>
      <c r="U211" s="28" t="str">
        <f t="shared" si="78"/>
        <v xml:space="preserve"> </v>
      </c>
      <c r="V211" s="28" t="str">
        <f t="shared" si="78"/>
        <v xml:space="preserve"> </v>
      </c>
      <c r="W211" s="28" t="str">
        <f t="shared" si="78"/>
        <v xml:space="preserve"> </v>
      </c>
      <c r="X211" s="28" t="str">
        <f t="shared" si="78"/>
        <v xml:space="preserve"> </v>
      </c>
      <c r="Y211" s="28" t="str">
        <f t="shared" si="78"/>
        <v xml:space="preserve"> </v>
      </c>
      <c r="Z211" s="28" t="str">
        <f t="shared" si="78"/>
        <v xml:space="preserve"> </v>
      </c>
      <c r="AA211" s="28" t="str">
        <f t="shared" si="78"/>
        <v xml:space="preserve"> </v>
      </c>
      <c r="AB211" s="28" t="str">
        <f t="shared" si="78"/>
        <v xml:space="preserve"> </v>
      </c>
      <c r="AC211" s="28" t="str">
        <f t="shared" si="78"/>
        <v xml:space="preserve"> </v>
      </c>
      <c r="AD211" s="28" t="str">
        <f t="shared" si="78"/>
        <v xml:space="preserve"> </v>
      </c>
      <c r="AE211" s="28" t="str">
        <f t="shared" si="78"/>
        <v xml:space="preserve"> </v>
      </c>
      <c r="AF211" s="28" t="str">
        <f t="shared" si="78"/>
        <v xml:space="preserve"> </v>
      </c>
      <c r="AG211" s="28" t="str">
        <f t="shared" si="78"/>
        <v xml:space="preserve"> </v>
      </c>
      <c r="AH211" s="28" t="str">
        <f t="shared" si="78"/>
        <v xml:space="preserve"> </v>
      </c>
      <c r="AI211" s="28" t="str">
        <f t="shared" si="78"/>
        <v xml:space="preserve"> </v>
      </c>
      <c r="AJ211" s="28" t="str">
        <f t="shared" si="78"/>
        <v xml:space="preserve"> </v>
      </c>
      <c r="AK211" s="28" t="str">
        <f t="shared" si="78"/>
        <v xml:space="preserve"> </v>
      </c>
      <c r="AL211" s="28" t="str">
        <f t="shared" si="78"/>
        <v xml:space="preserve"> </v>
      </c>
      <c r="AM211" s="28" t="str">
        <f t="shared" si="78"/>
        <v xml:space="preserve"> </v>
      </c>
      <c r="AN211" s="28" t="str">
        <f t="shared" si="78"/>
        <v xml:space="preserve"> </v>
      </c>
    </row>
    <row r="212" spans="1:40" x14ac:dyDescent="0.15">
      <c r="A212" s="115"/>
      <c r="B212" s="115"/>
      <c r="C212" s="184"/>
      <c r="D212" s="142"/>
      <c r="E212" s="105" t="s">
        <v>213</v>
      </c>
      <c r="F212" s="59" t="s">
        <v>14</v>
      </c>
      <c r="G212" s="60" t="s">
        <v>56</v>
      </c>
      <c r="H212" s="59">
        <v>2</v>
      </c>
      <c r="I212" s="107"/>
      <c r="J212" s="107"/>
      <c r="K212" s="145"/>
      <c r="L212" s="145"/>
      <c r="M212" s="148"/>
      <c r="N212" s="4" t="str">
        <f t="shared" ca="1" si="79"/>
        <v/>
      </c>
      <c r="O212" s="7"/>
      <c r="P212" s="28" t="str">
        <f t="shared" si="78"/>
        <v xml:space="preserve"> </v>
      </c>
      <c r="Q212" s="28" t="str">
        <f t="shared" si="78"/>
        <v xml:space="preserve"> </v>
      </c>
      <c r="R212" s="28" t="str">
        <f t="shared" si="78"/>
        <v xml:space="preserve"> </v>
      </c>
      <c r="S212" s="28" t="str">
        <f t="shared" si="78"/>
        <v xml:space="preserve"> </v>
      </c>
      <c r="T212" s="28">
        <f t="shared" si="78"/>
        <v>2</v>
      </c>
      <c r="U212" s="28" t="str">
        <f t="shared" si="78"/>
        <v xml:space="preserve"> </v>
      </c>
      <c r="V212" s="28" t="str">
        <f t="shared" si="78"/>
        <v xml:space="preserve"> </v>
      </c>
      <c r="W212" s="28" t="str">
        <f t="shared" si="78"/>
        <v xml:space="preserve"> </v>
      </c>
      <c r="X212" s="28" t="str">
        <f t="shared" si="78"/>
        <v xml:space="preserve"> </v>
      </c>
      <c r="Y212" s="28" t="str">
        <f t="shared" si="78"/>
        <v xml:space="preserve"> </v>
      </c>
      <c r="Z212" s="28" t="str">
        <f t="shared" si="78"/>
        <v xml:space="preserve"> </v>
      </c>
      <c r="AA212" s="28" t="str">
        <f t="shared" si="78"/>
        <v xml:space="preserve"> </v>
      </c>
      <c r="AB212" s="28" t="str">
        <f t="shared" si="78"/>
        <v xml:space="preserve"> </v>
      </c>
      <c r="AC212" s="28" t="str">
        <f t="shared" si="78"/>
        <v xml:space="preserve"> </v>
      </c>
      <c r="AD212" s="28" t="str">
        <f t="shared" si="78"/>
        <v xml:space="preserve"> </v>
      </c>
      <c r="AE212" s="28" t="str">
        <f t="shared" si="78"/>
        <v xml:space="preserve"> </v>
      </c>
      <c r="AF212" s="28" t="str">
        <f t="shared" si="78"/>
        <v xml:space="preserve"> </v>
      </c>
      <c r="AG212" s="28" t="str">
        <f t="shared" si="78"/>
        <v xml:space="preserve"> </v>
      </c>
      <c r="AH212" s="28" t="str">
        <f t="shared" si="78"/>
        <v xml:space="preserve"> </v>
      </c>
      <c r="AI212" s="28" t="str">
        <f t="shared" si="78"/>
        <v xml:space="preserve"> </v>
      </c>
      <c r="AJ212" s="28" t="str">
        <f t="shared" si="78"/>
        <v xml:space="preserve"> </v>
      </c>
      <c r="AK212" s="28" t="str">
        <f t="shared" si="78"/>
        <v xml:space="preserve"> </v>
      </c>
      <c r="AL212" s="28" t="str">
        <f t="shared" si="78"/>
        <v xml:space="preserve"> </v>
      </c>
      <c r="AM212" s="28" t="str">
        <f t="shared" si="78"/>
        <v xml:space="preserve"> </v>
      </c>
      <c r="AN212" s="28" t="str">
        <f t="shared" si="78"/>
        <v xml:space="preserve"> </v>
      </c>
    </row>
    <row r="213" spans="1:40" x14ac:dyDescent="0.15">
      <c r="A213" s="115"/>
      <c r="B213" s="115"/>
      <c r="C213" s="150"/>
      <c r="D213" s="347"/>
      <c r="E213" s="105" t="s">
        <v>150</v>
      </c>
      <c r="F213" s="59" t="s">
        <v>72</v>
      </c>
      <c r="G213" s="60" t="s">
        <v>59</v>
      </c>
      <c r="H213" s="59">
        <v>2</v>
      </c>
      <c r="I213" s="107">
        <f>SUM(H213:H218)</f>
        <v>12</v>
      </c>
      <c r="J213" s="107"/>
      <c r="K213" s="145"/>
      <c r="L213" s="145"/>
      <c r="M213" s="148"/>
      <c r="N213" s="4" t="str">
        <f t="shared" ca="1" si="79"/>
        <v/>
      </c>
      <c r="O213" s="7"/>
      <c r="P213" s="28" t="str">
        <f t="shared" si="78"/>
        <v xml:space="preserve"> </v>
      </c>
      <c r="Q213" s="28" t="str">
        <f t="shared" si="78"/>
        <v xml:space="preserve"> </v>
      </c>
      <c r="R213" s="28" t="str">
        <f t="shared" si="78"/>
        <v xml:space="preserve"> </v>
      </c>
      <c r="S213" s="28" t="str">
        <f t="shared" si="78"/>
        <v xml:space="preserve"> </v>
      </c>
      <c r="T213" s="28" t="str">
        <f t="shared" si="78"/>
        <v xml:space="preserve"> </v>
      </c>
      <c r="U213" s="28" t="str">
        <f t="shared" si="78"/>
        <v xml:space="preserve"> </v>
      </c>
      <c r="V213" s="28" t="str">
        <f t="shared" si="78"/>
        <v xml:space="preserve"> </v>
      </c>
      <c r="W213" s="28" t="str">
        <f t="shared" si="78"/>
        <v xml:space="preserve"> </v>
      </c>
      <c r="X213" s="28" t="str">
        <f t="shared" si="78"/>
        <v xml:space="preserve"> </v>
      </c>
      <c r="Y213" s="28" t="str">
        <f t="shared" si="78"/>
        <v xml:space="preserve"> </v>
      </c>
      <c r="Z213" s="28" t="str">
        <f t="shared" si="78"/>
        <v xml:space="preserve"> </v>
      </c>
      <c r="AA213" s="28" t="str">
        <f t="shared" si="78"/>
        <v xml:space="preserve"> </v>
      </c>
      <c r="AB213" s="28" t="str">
        <f t="shared" si="78"/>
        <v xml:space="preserve"> </v>
      </c>
      <c r="AC213" s="28" t="str">
        <f t="shared" si="78"/>
        <v xml:space="preserve"> </v>
      </c>
      <c r="AD213" s="28" t="str">
        <f t="shared" si="78"/>
        <v xml:space="preserve"> </v>
      </c>
      <c r="AE213" s="28" t="str">
        <f t="shared" si="78"/>
        <v xml:space="preserve"> </v>
      </c>
      <c r="AF213" s="28" t="str">
        <f t="shared" si="78"/>
        <v xml:space="preserve"> </v>
      </c>
      <c r="AG213" s="28" t="str">
        <f t="shared" si="78"/>
        <v xml:space="preserve"> </v>
      </c>
      <c r="AH213" s="28" t="str">
        <f t="shared" si="78"/>
        <v xml:space="preserve"> </v>
      </c>
      <c r="AI213" s="28" t="str">
        <f t="shared" si="78"/>
        <v xml:space="preserve"> </v>
      </c>
      <c r="AJ213" s="28" t="str">
        <f t="shared" si="78"/>
        <v xml:space="preserve"> </v>
      </c>
      <c r="AK213" s="28" t="str">
        <f t="shared" si="78"/>
        <v xml:space="preserve"> </v>
      </c>
      <c r="AL213" s="28" t="str">
        <f t="shared" si="78"/>
        <v xml:space="preserve"> </v>
      </c>
      <c r="AM213" s="28" t="str">
        <f t="shared" si="78"/>
        <v xml:space="preserve"> </v>
      </c>
      <c r="AN213" s="28" t="str">
        <f t="shared" si="78"/>
        <v xml:space="preserve"> </v>
      </c>
    </row>
    <row r="214" spans="1:40" x14ac:dyDescent="0.15">
      <c r="A214" s="115"/>
      <c r="B214" s="115"/>
      <c r="C214" s="150"/>
      <c r="D214" s="142"/>
      <c r="E214" s="105" t="s">
        <v>151</v>
      </c>
      <c r="F214" s="59" t="s">
        <v>13</v>
      </c>
      <c r="G214" s="60" t="s">
        <v>59</v>
      </c>
      <c r="H214" s="59">
        <v>2</v>
      </c>
      <c r="I214" s="157"/>
      <c r="J214" s="107"/>
      <c r="K214" s="145"/>
      <c r="L214" s="145"/>
      <c r="M214" s="148"/>
      <c r="N214" s="4" t="str">
        <f t="shared" ca="1" si="79"/>
        <v/>
      </c>
      <c r="O214" s="7"/>
      <c r="P214" s="28" t="str">
        <f t="shared" si="78"/>
        <v xml:space="preserve"> </v>
      </c>
      <c r="Q214" s="28">
        <f t="shared" si="78"/>
        <v>2</v>
      </c>
      <c r="R214" s="28" t="str">
        <f t="shared" si="78"/>
        <v xml:space="preserve"> </v>
      </c>
      <c r="S214" s="28" t="str">
        <f t="shared" si="78"/>
        <v xml:space="preserve"> </v>
      </c>
      <c r="T214" s="28" t="str">
        <f t="shared" si="78"/>
        <v xml:space="preserve"> </v>
      </c>
      <c r="U214" s="28" t="str">
        <f t="shared" si="78"/>
        <v xml:space="preserve"> </v>
      </c>
      <c r="V214" s="28" t="str">
        <f t="shared" si="78"/>
        <v xml:space="preserve"> </v>
      </c>
      <c r="W214" s="28" t="str">
        <f t="shared" si="78"/>
        <v xml:space="preserve"> </v>
      </c>
      <c r="X214" s="28" t="str">
        <f t="shared" si="78"/>
        <v xml:space="preserve"> </v>
      </c>
      <c r="Y214" s="28" t="str">
        <f t="shared" si="78"/>
        <v xml:space="preserve"> </v>
      </c>
      <c r="Z214" s="28" t="str">
        <f t="shared" si="78"/>
        <v xml:space="preserve"> </v>
      </c>
      <c r="AA214" s="28" t="str">
        <f t="shared" si="78"/>
        <v xml:space="preserve"> </v>
      </c>
      <c r="AB214" s="28" t="str">
        <f t="shared" si="78"/>
        <v xml:space="preserve"> </v>
      </c>
      <c r="AC214" s="28" t="str">
        <f t="shared" si="78"/>
        <v xml:space="preserve"> </v>
      </c>
      <c r="AD214" s="28" t="str">
        <f t="shared" si="78"/>
        <v xml:space="preserve"> </v>
      </c>
      <c r="AE214" s="28" t="str">
        <f t="shared" si="78"/>
        <v xml:space="preserve"> </v>
      </c>
      <c r="AF214" s="28" t="str">
        <f t="shared" si="78"/>
        <v xml:space="preserve"> </v>
      </c>
      <c r="AG214" s="28" t="str">
        <f t="shared" si="78"/>
        <v xml:space="preserve"> </v>
      </c>
      <c r="AH214" s="28" t="str">
        <f t="shared" si="78"/>
        <v xml:space="preserve"> </v>
      </c>
      <c r="AI214" s="28" t="str">
        <f t="shared" si="78"/>
        <v xml:space="preserve"> </v>
      </c>
      <c r="AJ214" s="28" t="str">
        <f t="shared" si="78"/>
        <v xml:space="preserve"> </v>
      </c>
      <c r="AK214" s="28" t="str">
        <f t="shared" si="78"/>
        <v xml:space="preserve"> </v>
      </c>
      <c r="AL214" s="28" t="str">
        <f t="shared" si="78"/>
        <v xml:space="preserve"> </v>
      </c>
      <c r="AM214" s="28" t="str">
        <f t="shared" si="78"/>
        <v xml:space="preserve"> </v>
      </c>
      <c r="AN214" s="28" t="str">
        <f t="shared" si="78"/>
        <v xml:space="preserve"> </v>
      </c>
    </row>
    <row r="215" spans="1:40" x14ac:dyDescent="0.15">
      <c r="A215" s="115"/>
      <c r="B215" s="115"/>
      <c r="C215" s="150"/>
      <c r="D215" s="142"/>
      <c r="E215" s="105" t="s">
        <v>152</v>
      </c>
      <c r="F215" s="59" t="s">
        <v>13</v>
      </c>
      <c r="G215" s="60" t="s">
        <v>59</v>
      </c>
      <c r="H215" s="59">
        <v>2</v>
      </c>
      <c r="I215" s="157"/>
      <c r="J215" s="107"/>
      <c r="K215" s="145"/>
      <c r="L215" s="145"/>
      <c r="M215" s="148"/>
      <c r="N215" s="4" t="str">
        <f t="shared" ca="1" si="79"/>
        <v/>
      </c>
      <c r="O215" s="7"/>
      <c r="P215" s="28" t="str">
        <f t="shared" si="78"/>
        <v xml:space="preserve"> </v>
      </c>
      <c r="Q215" s="28">
        <v>1</v>
      </c>
      <c r="R215" s="28" t="str">
        <f t="shared" si="78"/>
        <v xml:space="preserve"> </v>
      </c>
      <c r="S215" s="28" t="str">
        <f t="shared" si="78"/>
        <v xml:space="preserve"> </v>
      </c>
      <c r="T215" s="28">
        <v>1</v>
      </c>
      <c r="V215" s="28" t="str">
        <f t="shared" si="78"/>
        <v xml:space="preserve"> </v>
      </c>
      <c r="W215" s="28" t="str">
        <f t="shared" si="78"/>
        <v xml:space="preserve"> </v>
      </c>
      <c r="X215" s="28" t="str">
        <f t="shared" si="78"/>
        <v xml:space="preserve"> </v>
      </c>
      <c r="Y215" s="28" t="str">
        <f t="shared" si="78"/>
        <v xml:space="preserve"> </v>
      </c>
      <c r="Z215" s="28" t="str">
        <f t="shared" si="78"/>
        <v xml:space="preserve"> </v>
      </c>
      <c r="AA215" s="28" t="str">
        <f t="shared" si="78"/>
        <v xml:space="preserve"> </v>
      </c>
      <c r="AB215" s="28" t="str">
        <f t="shared" si="78"/>
        <v xml:space="preserve"> </v>
      </c>
      <c r="AC215" s="28" t="str">
        <f t="shared" si="78"/>
        <v xml:space="preserve"> </v>
      </c>
      <c r="AD215" s="28" t="str">
        <f t="shared" si="78"/>
        <v xml:space="preserve"> </v>
      </c>
      <c r="AE215" s="28" t="str">
        <f t="shared" si="78"/>
        <v xml:space="preserve"> </v>
      </c>
      <c r="AF215" s="28" t="str">
        <f t="shared" si="78"/>
        <v xml:space="preserve"> </v>
      </c>
      <c r="AG215" s="28" t="str">
        <f t="shared" si="78"/>
        <v xml:space="preserve"> </v>
      </c>
      <c r="AH215" s="28" t="str">
        <f t="shared" si="78"/>
        <v xml:space="preserve"> </v>
      </c>
      <c r="AI215" s="28" t="str">
        <f t="shared" si="78"/>
        <v xml:space="preserve"> </v>
      </c>
      <c r="AJ215" s="28" t="str">
        <f t="shared" si="78"/>
        <v xml:space="preserve"> </v>
      </c>
      <c r="AK215" s="28" t="str">
        <f t="shared" si="78"/>
        <v xml:space="preserve"> </v>
      </c>
      <c r="AL215" s="28" t="str">
        <f t="shared" si="78"/>
        <v xml:space="preserve"> </v>
      </c>
      <c r="AM215" s="28" t="str">
        <f t="shared" si="78"/>
        <v xml:space="preserve"> </v>
      </c>
      <c r="AN215" s="28" t="str">
        <f t="shared" si="78"/>
        <v xml:space="preserve"> </v>
      </c>
    </row>
    <row r="216" spans="1:40" x14ac:dyDescent="0.15">
      <c r="A216" s="115"/>
      <c r="B216" s="115"/>
      <c r="C216" s="150"/>
      <c r="D216" s="142"/>
      <c r="E216" s="105" t="s">
        <v>153</v>
      </c>
      <c r="F216" s="59" t="s">
        <v>13</v>
      </c>
      <c r="G216" s="60" t="s">
        <v>59</v>
      </c>
      <c r="H216" s="59">
        <v>2</v>
      </c>
      <c r="I216" s="157"/>
      <c r="J216" s="107"/>
      <c r="K216" s="145"/>
      <c r="L216" s="145"/>
      <c r="M216" s="148"/>
      <c r="N216" s="4"/>
      <c r="O216" s="7"/>
    </row>
    <row r="217" spans="1:40" x14ac:dyDescent="0.15">
      <c r="A217" s="115"/>
      <c r="B217" s="115"/>
      <c r="C217" s="150"/>
      <c r="D217" s="142"/>
      <c r="E217" s="105" t="s">
        <v>154</v>
      </c>
      <c r="F217" s="59" t="s">
        <v>14</v>
      </c>
      <c r="G217" s="60" t="s">
        <v>59</v>
      </c>
      <c r="H217" s="59">
        <v>2</v>
      </c>
      <c r="I217" s="157"/>
      <c r="J217" s="107"/>
      <c r="K217" s="145"/>
      <c r="L217" s="145"/>
      <c r="M217" s="148"/>
      <c r="N217" s="4" t="str">
        <f t="shared" ref="N217" ca="1" si="80">IF(YEAR(L217)=YEAR(TODAY()),IF(MONTH(L217)-MONTH(TODAY())&gt;0,IF(MONTH(L217)-MONTH(TODAY())&lt;=3,"Renovar Contrato?",""),""),"")</f>
        <v/>
      </c>
      <c r="O217" s="7"/>
      <c r="P217" s="28" t="str">
        <f t="shared" si="78"/>
        <v xml:space="preserve"> </v>
      </c>
      <c r="Q217" s="28" t="str">
        <f t="shared" si="78"/>
        <v xml:space="preserve"> </v>
      </c>
      <c r="R217" s="28" t="str">
        <f t="shared" si="78"/>
        <v xml:space="preserve"> </v>
      </c>
      <c r="S217" s="28" t="str">
        <f t="shared" si="78"/>
        <v xml:space="preserve"> </v>
      </c>
      <c r="T217" s="28">
        <f t="shared" si="78"/>
        <v>2</v>
      </c>
      <c r="U217" s="28" t="str">
        <f t="shared" si="78"/>
        <v xml:space="preserve"> </v>
      </c>
      <c r="V217" s="28" t="str">
        <f t="shared" si="78"/>
        <v xml:space="preserve"> </v>
      </c>
      <c r="W217" s="28" t="str">
        <f t="shared" si="78"/>
        <v xml:space="preserve"> </v>
      </c>
      <c r="X217" s="28" t="str">
        <f t="shared" si="78"/>
        <v xml:space="preserve"> </v>
      </c>
      <c r="Y217" s="28" t="str">
        <f t="shared" si="78"/>
        <v xml:space="preserve"> </v>
      </c>
      <c r="Z217" s="28" t="str">
        <f t="shared" si="78"/>
        <v xml:space="preserve"> </v>
      </c>
      <c r="AA217" s="28" t="str">
        <f t="shared" si="78"/>
        <v xml:space="preserve"> </v>
      </c>
      <c r="AB217" s="28" t="str">
        <f t="shared" si="78"/>
        <v xml:space="preserve"> </v>
      </c>
      <c r="AC217" s="28" t="str">
        <f t="shared" si="78"/>
        <v xml:space="preserve"> </v>
      </c>
      <c r="AD217" s="28" t="str">
        <f t="shared" si="78"/>
        <v xml:space="preserve"> </v>
      </c>
      <c r="AE217" s="28" t="str">
        <f t="shared" si="78"/>
        <v xml:space="preserve"> </v>
      </c>
      <c r="AF217" s="28" t="str">
        <f t="shared" si="78"/>
        <v xml:space="preserve"> </v>
      </c>
      <c r="AG217" s="28" t="str">
        <f t="shared" si="78"/>
        <v xml:space="preserve"> </v>
      </c>
      <c r="AH217" s="28" t="str">
        <f t="shared" si="78"/>
        <v xml:space="preserve"> </v>
      </c>
      <c r="AI217" s="28" t="str">
        <f t="shared" si="78"/>
        <v xml:space="preserve"> </v>
      </c>
      <c r="AJ217" s="28" t="str">
        <f t="shared" si="78"/>
        <v xml:space="preserve"> </v>
      </c>
      <c r="AK217" s="28" t="str">
        <f t="shared" si="78"/>
        <v xml:space="preserve"> </v>
      </c>
      <c r="AL217" s="28" t="str">
        <f t="shared" si="78"/>
        <v xml:space="preserve"> </v>
      </c>
      <c r="AM217" s="28" t="str">
        <f t="shared" si="78"/>
        <v xml:space="preserve"> </v>
      </c>
      <c r="AN217" s="28" t="str">
        <f t="shared" si="78"/>
        <v xml:space="preserve"> </v>
      </c>
    </row>
    <row r="218" spans="1:40" x14ac:dyDescent="0.15">
      <c r="A218" s="115"/>
      <c r="B218" s="115"/>
      <c r="C218" s="150"/>
      <c r="D218" s="142"/>
      <c r="E218" s="105" t="s">
        <v>118</v>
      </c>
      <c r="F218" s="59" t="s">
        <v>14</v>
      </c>
      <c r="G218" s="60" t="s">
        <v>63</v>
      </c>
      <c r="H218" s="59">
        <v>2</v>
      </c>
      <c r="I218" s="157"/>
      <c r="J218" s="107"/>
      <c r="K218" s="145"/>
      <c r="L218" s="145"/>
      <c r="M218" s="148"/>
      <c r="N218" s="4"/>
      <c r="O218" s="7"/>
      <c r="P218" s="28" t="str">
        <f t="shared" si="78"/>
        <v xml:space="preserve"> </v>
      </c>
      <c r="R218" s="28" t="str">
        <f t="shared" si="78"/>
        <v xml:space="preserve"> </v>
      </c>
      <c r="S218" s="28" t="str">
        <f t="shared" si="78"/>
        <v xml:space="preserve"> </v>
      </c>
      <c r="V218" s="28" t="str">
        <f t="shared" si="78"/>
        <v xml:space="preserve"> </v>
      </c>
      <c r="W218" s="28" t="str">
        <f t="shared" si="78"/>
        <v xml:space="preserve"> </v>
      </c>
      <c r="X218" s="28" t="str">
        <f t="shared" si="78"/>
        <v xml:space="preserve"> </v>
      </c>
      <c r="Y218" s="28" t="str">
        <f t="shared" si="78"/>
        <v xml:space="preserve"> </v>
      </c>
      <c r="Z218" s="28" t="str">
        <f t="shared" si="78"/>
        <v xml:space="preserve"> </v>
      </c>
      <c r="AA218" s="28" t="str">
        <f t="shared" si="78"/>
        <v xml:space="preserve"> </v>
      </c>
      <c r="AB218" s="28" t="str">
        <f t="shared" si="78"/>
        <v xml:space="preserve"> </v>
      </c>
      <c r="AC218" s="28" t="str">
        <f t="shared" si="78"/>
        <v xml:space="preserve"> </v>
      </c>
      <c r="AD218" s="28" t="str">
        <f t="shared" si="78"/>
        <v xml:space="preserve"> </v>
      </c>
      <c r="AE218" s="28" t="str">
        <f t="shared" si="78"/>
        <v xml:space="preserve"> </v>
      </c>
      <c r="AF218" s="28" t="str">
        <f t="shared" si="78"/>
        <v xml:space="preserve"> </v>
      </c>
      <c r="AG218" s="28" t="str">
        <f t="shared" si="78"/>
        <v xml:space="preserve"> </v>
      </c>
      <c r="AH218" s="28" t="str">
        <f t="shared" si="78"/>
        <v xml:space="preserve"> </v>
      </c>
      <c r="AI218" s="28" t="str">
        <f t="shared" si="78"/>
        <v xml:space="preserve"> </v>
      </c>
      <c r="AJ218" s="28" t="str">
        <f t="shared" si="78"/>
        <v xml:space="preserve"> </v>
      </c>
      <c r="AK218" s="28" t="str">
        <f t="shared" si="78"/>
        <v xml:space="preserve"> </v>
      </c>
      <c r="AL218" s="28" t="str">
        <f t="shared" si="78"/>
        <v xml:space="preserve"> </v>
      </c>
      <c r="AM218" s="28" t="str">
        <f t="shared" si="78"/>
        <v xml:space="preserve"> </v>
      </c>
      <c r="AN218" s="28" t="str">
        <f t="shared" si="78"/>
        <v xml:space="preserve"> </v>
      </c>
    </row>
    <row r="219" spans="1:40" x14ac:dyDescent="0.15">
      <c r="A219" s="168"/>
      <c r="B219" s="168"/>
      <c r="C219" s="166"/>
      <c r="D219" s="167"/>
      <c r="E219" s="168"/>
      <c r="F219" s="168"/>
      <c r="G219" s="169"/>
      <c r="H219" s="169"/>
      <c r="I219" s="170"/>
      <c r="J219" s="170"/>
      <c r="K219" s="159"/>
      <c r="L219" s="159"/>
      <c r="M219" s="160"/>
      <c r="N219" s="4" t="str">
        <f t="shared" ref="N219:N227" ca="1" si="81">IF(YEAR(L219)=YEAR(TODAY()),IF(MONTH(L219)-MONTH(TODAY())&gt;0,IF(MONTH(L219)-MONTH(TODAY())&lt;=3,"Renovar Contrato?",""),""),"")</f>
        <v/>
      </c>
      <c r="O219" s="47">
        <f>SUM(P219:AN219)</f>
        <v>25.013888888888893</v>
      </c>
      <c r="P219" s="22">
        <f t="shared" ref="P219:AN219" si="82">SUM(P221:P235)</f>
        <v>0</v>
      </c>
      <c r="Q219" s="22">
        <f t="shared" si="82"/>
        <v>8</v>
      </c>
      <c r="R219" s="22">
        <f t="shared" si="82"/>
        <v>0</v>
      </c>
      <c r="S219" s="22">
        <f t="shared" si="82"/>
        <v>0</v>
      </c>
      <c r="T219" s="22">
        <f t="shared" si="82"/>
        <v>17.013888888888893</v>
      </c>
      <c r="U219" s="22">
        <f t="shared" si="82"/>
        <v>0</v>
      </c>
      <c r="V219" s="22">
        <f t="shared" si="82"/>
        <v>0</v>
      </c>
      <c r="W219" s="22">
        <f t="shared" si="82"/>
        <v>0</v>
      </c>
      <c r="X219" s="22">
        <f t="shared" si="82"/>
        <v>0</v>
      </c>
      <c r="Y219" s="22">
        <f t="shared" si="82"/>
        <v>0</v>
      </c>
      <c r="Z219" s="22">
        <f t="shared" si="82"/>
        <v>0</v>
      </c>
      <c r="AA219" s="22">
        <f t="shared" si="82"/>
        <v>0</v>
      </c>
      <c r="AB219" s="22">
        <f t="shared" si="82"/>
        <v>0</v>
      </c>
      <c r="AC219" s="22">
        <f t="shared" si="82"/>
        <v>0</v>
      </c>
      <c r="AD219" s="22">
        <f t="shared" si="82"/>
        <v>0</v>
      </c>
      <c r="AE219" s="22">
        <f t="shared" si="82"/>
        <v>0</v>
      </c>
      <c r="AF219" s="22">
        <f t="shared" si="82"/>
        <v>0</v>
      </c>
      <c r="AG219" s="22">
        <f t="shared" si="82"/>
        <v>0</v>
      </c>
      <c r="AH219" s="22">
        <f t="shared" si="82"/>
        <v>0</v>
      </c>
      <c r="AI219" s="22">
        <f t="shared" si="82"/>
        <v>0</v>
      </c>
      <c r="AJ219" s="22">
        <f t="shared" si="82"/>
        <v>0</v>
      </c>
      <c r="AK219" s="22">
        <f t="shared" si="82"/>
        <v>0</v>
      </c>
      <c r="AL219" s="22">
        <f t="shared" si="82"/>
        <v>0</v>
      </c>
      <c r="AM219" s="22">
        <f t="shared" si="82"/>
        <v>0</v>
      </c>
      <c r="AN219" s="22">
        <f t="shared" si="82"/>
        <v>0</v>
      </c>
    </row>
    <row r="220" spans="1:40" x14ac:dyDescent="0.15">
      <c r="A220" s="171"/>
      <c r="B220" s="171" t="s">
        <v>54</v>
      </c>
      <c r="C220" s="161" t="s">
        <v>542</v>
      </c>
      <c r="D220" s="142" t="s">
        <v>10</v>
      </c>
      <c r="E220" s="143"/>
      <c r="F220" s="109"/>
      <c r="G220" s="182"/>
      <c r="H220" s="109"/>
      <c r="I220" s="144">
        <f>SUM(I221:I227)</f>
        <v>24</v>
      </c>
      <c r="J220" s="107">
        <f>I220/2</f>
        <v>12</v>
      </c>
      <c r="K220" s="231" t="s">
        <v>564</v>
      </c>
      <c r="L220" s="108">
        <v>44819</v>
      </c>
      <c r="M220" s="83">
        <v>1</v>
      </c>
      <c r="N220" s="4" t="str">
        <f t="shared" ca="1" si="81"/>
        <v/>
      </c>
      <c r="O220" s="47">
        <f>SUM(P220:AN220)</f>
        <v>1.0422453703703705</v>
      </c>
      <c r="P220" s="21">
        <f>P219/24</f>
        <v>0</v>
      </c>
      <c r="Q220" s="21">
        <f t="shared" ref="Q220:AJ220" si="83">Q219/24</f>
        <v>0.33333333333333331</v>
      </c>
      <c r="R220" s="21">
        <f t="shared" si="83"/>
        <v>0</v>
      </c>
      <c r="S220" s="21">
        <f t="shared" si="83"/>
        <v>0</v>
      </c>
      <c r="T220" s="21">
        <f t="shared" si="83"/>
        <v>0.7089120370370372</v>
      </c>
      <c r="U220" s="21">
        <f t="shared" si="83"/>
        <v>0</v>
      </c>
      <c r="V220" s="21">
        <f t="shared" si="83"/>
        <v>0</v>
      </c>
      <c r="W220" s="21">
        <f t="shared" si="83"/>
        <v>0</v>
      </c>
      <c r="X220" s="21">
        <f t="shared" si="83"/>
        <v>0</v>
      </c>
      <c r="Y220" s="21">
        <f t="shared" si="83"/>
        <v>0</v>
      </c>
      <c r="Z220" s="21">
        <f t="shared" si="83"/>
        <v>0</v>
      </c>
      <c r="AA220" s="21">
        <f t="shared" si="83"/>
        <v>0</v>
      </c>
      <c r="AB220" s="21">
        <f t="shared" si="83"/>
        <v>0</v>
      </c>
      <c r="AC220" s="21">
        <f t="shared" si="83"/>
        <v>0</v>
      </c>
      <c r="AD220" s="21">
        <f t="shared" si="83"/>
        <v>0</v>
      </c>
      <c r="AE220" s="21">
        <f t="shared" si="83"/>
        <v>0</v>
      </c>
      <c r="AF220" s="21">
        <f t="shared" si="83"/>
        <v>0</v>
      </c>
      <c r="AG220" s="21">
        <f t="shared" si="83"/>
        <v>0</v>
      </c>
      <c r="AH220" s="21">
        <f t="shared" si="83"/>
        <v>0</v>
      </c>
      <c r="AI220" s="21">
        <f t="shared" si="83"/>
        <v>0</v>
      </c>
      <c r="AJ220" s="21">
        <f t="shared" si="83"/>
        <v>0</v>
      </c>
      <c r="AK220" s="21">
        <f>AK219/24</f>
        <v>0</v>
      </c>
      <c r="AL220" s="21">
        <f>AL219/24</f>
        <v>0</v>
      </c>
      <c r="AM220" s="21">
        <f t="shared" ref="AM220:AN220" si="84">AM219/24</f>
        <v>0</v>
      </c>
      <c r="AN220" s="21">
        <f t="shared" si="84"/>
        <v>0</v>
      </c>
    </row>
    <row r="221" spans="1:40" x14ac:dyDescent="0.15">
      <c r="A221" s="146"/>
      <c r="B221" s="146"/>
      <c r="C221" s="348"/>
      <c r="D221" s="142"/>
      <c r="E221" s="75" t="s">
        <v>167</v>
      </c>
      <c r="F221" s="68" t="s">
        <v>13</v>
      </c>
      <c r="G221" s="76" t="s">
        <v>56</v>
      </c>
      <c r="H221" s="59">
        <v>2</v>
      </c>
      <c r="I221" s="107">
        <f>SUM(H221:H226)</f>
        <v>12</v>
      </c>
      <c r="J221" s="107"/>
      <c r="K221" s="145"/>
      <c r="L221" s="145"/>
      <c r="M221" s="148"/>
      <c r="N221" s="4" t="str">
        <f t="shared" ca="1" si="81"/>
        <v/>
      </c>
      <c r="O221" s="7"/>
      <c r="P221" s="28" t="str">
        <f t="shared" ref="P221:AE222" si="85">IF($F221=P$1,$H221," ")</f>
        <v xml:space="preserve"> </v>
      </c>
      <c r="Q221" s="28">
        <f t="shared" si="85"/>
        <v>2</v>
      </c>
      <c r="R221" s="28" t="str">
        <f t="shared" si="85"/>
        <v xml:space="preserve"> </v>
      </c>
      <c r="S221" s="28" t="str">
        <f t="shared" si="85"/>
        <v xml:space="preserve"> </v>
      </c>
      <c r="T221" s="28" t="str">
        <f t="shared" si="85"/>
        <v xml:space="preserve"> </v>
      </c>
      <c r="U221" s="28" t="str">
        <f t="shared" si="85"/>
        <v xml:space="preserve"> </v>
      </c>
      <c r="V221" s="28" t="str">
        <f t="shared" si="85"/>
        <v xml:space="preserve"> </v>
      </c>
      <c r="W221" s="28" t="str">
        <f t="shared" si="85"/>
        <v xml:space="preserve"> </v>
      </c>
      <c r="X221" s="28" t="str">
        <f t="shared" si="85"/>
        <v xml:space="preserve"> </v>
      </c>
      <c r="Y221" s="28" t="str">
        <f t="shared" si="85"/>
        <v xml:space="preserve"> </v>
      </c>
      <c r="Z221" s="28" t="str">
        <f t="shared" si="85"/>
        <v xml:space="preserve"> </v>
      </c>
      <c r="AA221" s="28" t="str">
        <f t="shared" si="85"/>
        <v xml:space="preserve"> </v>
      </c>
      <c r="AB221" s="28" t="str">
        <f t="shared" si="85"/>
        <v xml:space="preserve"> </v>
      </c>
      <c r="AC221" s="28" t="str">
        <f t="shared" si="85"/>
        <v xml:space="preserve"> </v>
      </c>
      <c r="AD221" s="28" t="str">
        <f t="shared" si="85"/>
        <v xml:space="preserve"> </v>
      </c>
      <c r="AE221" s="28" t="str">
        <f t="shared" si="85"/>
        <v xml:space="preserve"> </v>
      </c>
      <c r="AF221" s="28" t="str">
        <f t="shared" ref="AF221:AN222" si="86">IF($F221=AF$1,$H221," ")</f>
        <v xml:space="preserve"> </v>
      </c>
      <c r="AG221" s="28" t="str">
        <f t="shared" si="86"/>
        <v xml:space="preserve"> </v>
      </c>
      <c r="AH221" s="28" t="str">
        <f t="shared" si="86"/>
        <v xml:space="preserve"> </v>
      </c>
      <c r="AI221" s="28" t="str">
        <f t="shared" si="86"/>
        <v xml:space="preserve"> </v>
      </c>
      <c r="AJ221" s="28" t="str">
        <f t="shared" si="86"/>
        <v xml:space="preserve"> </v>
      </c>
      <c r="AK221" s="28" t="str">
        <f t="shared" si="86"/>
        <v xml:space="preserve"> </v>
      </c>
      <c r="AL221" s="28" t="str">
        <f t="shared" si="86"/>
        <v xml:space="preserve"> </v>
      </c>
      <c r="AM221" s="28" t="str">
        <f t="shared" si="86"/>
        <v xml:space="preserve"> </v>
      </c>
      <c r="AN221" s="28" t="str">
        <f t="shared" si="86"/>
        <v xml:space="preserve"> </v>
      </c>
    </row>
    <row r="222" spans="1:40" x14ac:dyDescent="0.15">
      <c r="A222" s="146"/>
      <c r="B222" s="146"/>
      <c r="C222" s="1"/>
      <c r="D222" s="142"/>
      <c r="E222" s="105" t="s">
        <v>168</v>
      </c>
      <c r="F222" s="59" t="s">
        <v>13</v>
      </c>
      <c r="G222" s="60" t="s">
        <v>56</v>
      </c>
      <c r="H222" s="59">
        <v>2</v>
      </c>
      <c r="I222" s="107"/>
      <c r="J222" s="107"/>
      <c r="K222" s="145"/>
      <c r="L222" s="145"/>
      <c r="M222" s="148"/>
      <c r="N222" s="4" t="str">
        <f t="shared" ca="1" si="81"/>
        <v/>
      </c>
      <c r="O222" s="7"/>
      <c r="P222" s="28" t="str">
        <f t="shared" si="85"/>
        <v xml:space="preserve"> </v>
      </c>
      <c r="Q222" s="28">
        <f t="shared" si="85"/>
        <v>2</v>
      </c>
      <c r="R222" s="28" t="str">
        <f t="shared" si="85"/>
        <v xml:space="preserve"> </v>
      </c>
      <c r="S222" s="28" t="str">
        <f t="shared" si="85"/>
        <v xml:space="preserve"> </v>
      </c>
      <c r="T222" s="28" t="str">
        <f t="shared" si="85"/>
        <v xml:space="preserve"> </v>
      </c>
      <c r="U222" s="28" t="str">
        <f t="shared" si="85"/>
        <v xml:space="preserve"> </v>
      </c>
      <c r="V222" s="28" t="str">
        <f t="shared" si="85"/>
        <v xml:space="preserve"> </v>
      </c>
      <c r="W222" s="28" t="str">
        <f t="shared" si="85"/>
        <v xml:space="preserve"> </v>
      </c>
      <c r="X222" s="28" t="str">
        <f t="shared" si="85"/>
        <v xml:space="preserve"> </v>
      </c>
      <c r="Y222" s="28" t="str">
        <f t="shared" si="85"/>
        <v xml:space="preserve"> </v>
      </c>
      <c r="Z222" s="28" t="str">
        <f t="shared" si="85"/>
        <v xml:space="preserve"> </v>
      </c>
      <c r="AA222" s="28" t="str">
        <f t="shared" si="85"/>
        <v xml:space="preserve"> </v>
      </c>
      <c r="AB222" s="28" t="str">
        <f t="shared" si="85"/>
        <v xml:space="preserve"> </v>
      </c>
      <c r="AC222" s="28" t="str">
        <f t="shared" si="85"/>
        <v xml:space="preserve"> </v>
      </c>
      <c r="AD222" s="28" t="str">
        <f t="shared" si="85"/>
        <v xml:space="preserve"> </v>
      </c>
      <c r="AE222" s="28" t="str">
        <f t="shared" si="85"/>
        <v xml:space="preserve"> </v>
      </c>
      <c r="AF222" s="28" t="str">
        <f t="shared" si="86"/>
        <v xml:space="preserve"> </v>
      </c>
      <c r="AG222" s="28" t="str">
        <f t="shared" si="86"/>
        <v xml:space="preserve"> </v>
      </c>
      <c r="AH222" s="28" t="str">
        <f t="shared" si="86"/>
        <v xml:space="preserve"> </v>
      </c>
      <c r="AI222" s="28" t="str">
        <f t="shared" si="86"/>
        <v xml:space="preserve"> </v>
      </c>
      <c r="AJ222" s="28" t="str">
        <f t="shared" si="86"/>
        <v xml:space="preserve"> </v>
      </c>
      <c r="AK222" s="28" t="str">
        <f t="shared" si="86"/>
        <v xml:space="preserve"> </v>
      </c>
      <c r="AL222" s="28" t="str">
        <f t="shared" si="86"/>
        <v xml:space="preserve"> </v>
      </c>
      <c r="AM222" s="28" t="str">
        <f t="shared" si="86"/>
        <v xml:space="preserve"> </v>
      </c>
      <c r="AN222" s="28" t="str">
        <f t="shared" si="86"/>
        <v xml:space="preserve"> </v>
      </c>
    </row>
    <row r="223" spans="1:40" x14ac:dyDescent="0.15">
      <c r="A223" s="146"/>
      <c r="B223" s="146"/>
      <c r="C223" s="1"/>
      <c r="D223" s="142"/>
      <c r="E223" s="73" t="s">
        <v>246</v>
      </c>
      <c r="F223" s="68" t="s">
        <v>13</v>
      </c>
      <c r="G223" s="76" t="s">
        <v>62</v>
      </c>
      <c r="H223" s="68">
        <v>2</v>
      </c>
      <c r="I223" s="107"/>
      <c r="J223" s="107"/>
      <c r="K223" s="145"/>
      <c r="L223" s="145"/>
      <c r="M223" s="148"/>
      <c r="N223" s="4"/>
      <c r="O223" s="7"/>
    </row>
    <row r="224" spans="1:40" x14ac:dyDescent="0.15">
      <c r="A224" s="146"/>
      <c r="B224" s="146"/>
      <c r="C224" s="1"/>
      <c r="D224" s="142"/>
      <c r="E224" s="75" t="s">
        <v>135</v>
      </c>
      <c r="F224" s="68" t="s">
        <v>13</v>
      </c>
      <c r="G224" s="76" t="s">
        <v>62</v>
      </c>
      <c r="H224" s="68">
        <v>2</v>
      </c>
      <c r="I224" s="107"/>
      <c r="J224" s="107"/>
      <c r="K224" s="145"/>
      <c r="L224" s="145"/>
      <c r="M224" s="148"/>
      <c r="N224" s="4"/>
      <c r="O224" s="7"/>
    </row>
    <row r="225" spans="1:40" x14ac:dyDescent="0.15">
      <c r="A225" s="146"/>
      <c r="B225" s="146"/>
      <c r="C225" s="1"/>
      <c r="D225" s="142"/>
      <c r="E225" s="73" t="s">
        <v>103</v>
      </c>
      <c r="F225" s="68" t="s">
        <v>13</v>
      </c>
      <c r="G225" s="76" t="s">
        <v>62</v>
      </c>
      <c r="H225" s="68">
        <v>2</v>
      </c>
      <c r="I225" s="107"/>
      <c r="J225" s="107"/>
      <c r="K225" s="145"/>
      <c r="L225" s="145"/>
      <c r="M225" s="148"/>
      <c r="N225" s="4"/>
      <c r="O225" s="7"/>
    </row>
    <row r="226" spans="1:40" x14ac:dyDescent="0.15">
      <c r="A226" s="146"/>
      <c r="B226" s="146"/>
      <c r="C226" s="1"/>
      <c r="D226" s="142"/>
      <c r="E226" s="105" t="s">
        <v>268</v>
      </c>
      <c r="F226" s="59" t="s">
        <v>13</v>
      </c>
      <c r="G226" s="60" t="s">
        <v>55</v>
      </c>
      <c r="H226" s="59">
        <v>2</v>
      </c>
      <c r="I226" s="107"/>
      <c r="J226" s="107"/>
      <c r="K226" s="145"/>
      <c r="L226" s="145"/>
      <c r="M226" s="148"/>
      <c r="N226" s="4"/>
      <c r="O226" s="7"/>
    </row>
    <row r="227" spans="1:40" x14ac:dyDescent="0.15">
      <c r="A227" s="115"/>
      <c r="B227" s="115"/>
      <c r="C227" s="150"/>
      <c r="D227" s="142"/>
      <c r="E227" s="105" t="s">
        <v>184</v>
      </c>
      <c r="F227" s="59" t="s">
        <v>13</v>
      </c>
      <c r="G227" s="60" t="s">
        <v>58</v>
      </c>
      <c r="H227" s="59">
        <v>4</v>
      </c>
      <c r="I227" s="107">
        <f>SUM(H227:H231)</f>
        <v>12</v>
      </c>
      <c r="J227" s="107"/>
      <c r="K227" s="145"/>
      <c r="L227" s="145"/>
      <c r="M227" s="148"/>
      <c r="N227" s="4" t="str">
        <f t="shared" ca="1" si="81"/>
        <v/>
      </c>
      <c r="O227" s="7"/>
      <c r="P227" s="28" t="str">
        <f t="shared" ref="P227:AN227" si="87">IF($F227=P$1,$H227," ")</f>
        <v xml:space="preserve"> </v>
      </c>
      <c r="Q227" s="28">
        <f t="shared" si="87"/>
        <v>4</v>
      </c>
      <c r="R227" s="28" t="str">
        <f t="shared" si="87"/>
        <v xml:space="preserve"> </v>
      </c>
      <c r="S227" s="28" t="str">
        <f t="shared" si="87"/>
        <v xml:space="preserve"> </v>
      </c>
      <c r="T227" s="28" t="str">
        <f t="shared" si="87"/>
        <v xml:space="preserve"> </v>
      </c>
      <c r="U227" s="28" t="str">
        <f t="shared" si="87"/>
        <v xml:space="preserve"> </v>
      </c>
      <c r="V227" s="28" t="str">
        <f t="shared" si="87"/>
        <v xml:space="preserve"> </v>
      </c>
      <c r="W227" s="28" t="str">
        <f t="shared" si="87"/>
        <v xml:space="preserve"> </v>
      </c>
      <c r="X227" s="28" t="str">
        <f t="shared" si="87"/>
        <v xml:space="preserve"> </v>
      </c>
      <c r="Y227" s="28" t="str">
        <f t="shared" si="87"/>
        <v xml:space="preserve"> </v>
      </c>
      <c r="Z227" s="28" t="str">
        <f t="shared" si="87"/>
        <v xml:space="preserve"> </v>
      </c>
      <c r="AA227" s="28" t="str">
        <f t="shared" si="87"/>
        <v xml:space="preserve"> </v>
      </c>
      <c r="AB227" s="28" t="str">
        <f t="shared" si="87"/>
        <v xml:space="preserve"> </v>
      </c>
      <c r="AC227" s="28" t="str">
        <f t="shared" si="87"/>
        <v xml:space="preserve"> </v>
      </c>
      <c r="AD227" s="28" t="str">
        <f t="shared" si="87"/>
        <v xml:space="preserve"> </v>
      </c>
      <c r="AE227" s="28" t="str">
        <f t="shared" si="87"/>
        <v xml:space="preserve"> </v>
      </c>
      <c r="AF227" s="28" t="str">
        <f t="shared" si="87"/>
        <v xml:space="preserve"> </v>
      </c>
      <c r="AG227" s="28" t="str">
        <f t="shared" si="87"/>
        <v xml:space="preserve"> </v>
      </c>
      <c r="AH227" s="28" t="str">
        <f t="shared" si="87"/>
        <v xml:space="preserve"> </v>
      </c>
      <c r="AI227" s="28" t="str">
        <f t="shared" si="87"/>
        <v xml:space="preserve"> </v>
      </c>
      <c r="AJ227" s="28" t="str">
        <f t="shared" si="87"/>
        <v xml:space="preserve"> </v>
      </c>
      <c r="AK227" s="28" t="str">
        <f t="shared" si="87"/>
        <v xml:space="preserve"> </v>
      </c>
      <c r="AL227" s="28" t="str">
        <f t="shared" si="87"/>
        <v xml:space="preserve"> </v>
      </c>
      <c r="AM227" s="28" t="str">
        <f t="shared" si="87"/>
        <v xml:space="preserve"> </v>
      </c>
      <c r="AN227" s="28" t="str">
        <f t="shared" si="87"/>
        <v xml:space="preserve"> </v>
      </c>
    </row>
    <row r="228" spans="1:40" x14ac:dyDescent="0.15">
      <c r="A228" s="115"/>
      <c r="B228" s="115"/>
      <c r="C228" s="150"/>
      <c r="D228" s="142"/>
      <c r="E228" s="105" t="s">
        <v>234</v>
      </c>
      <c r="F228" s="59" t="s">
        <v>18</v>
      </c>
      <c r="G228" s="60" t="s">
        <v>58</v>
      </c>
      <c r="H228" s="165">
        <v>2</v>
      </c>
      <c r="I228" s="157"/>
      <c r="J228" s="107"/>
      <c r="K228" s="145"/>
      <c r="L228" s="145"/>
      <c r="M228" s="148"/>
      <c r="N228" s="4"/>
      <c r="O228" s="7"/>
    </row>
    <row r="229" spans="1:40" x14ac:dyDescent="0.15">
      <c r="A229" s="115"/>
      <c r="B229" s="115"/>
      <c r="C229" s="150"/>
      <c r="D229" s="142"/>
      <c r="E229" s="105" t="s">
        <v>176</v>
      </c>
      <c r="F229" s="59" t="s">
        <v>18</v>
      </c>
      <c r="G229" s="60" t="s">
        <v>58</v>
      </c>
      <c r="H229" s="165">
        <v>2</v>
      </c>
      <c r="I229" s="157"/>
      <c r="J229" s="107"/>
      <c r="K229" s="145"/>
      <c r="L229" s="145"/>
      <c r="M229" s="148"/>
      <c r="N229" s="4"/>
      <c r="O229" s="7"/>
    </row>
    <row r="230" spans="1:40" x14ac:dyDescent="0.15">
      <c r="A230" s="115"/>
      <c r="B230" s="115"/>
      <c r="C230" s="150"/>
      <c r="D230" s="142"/>
      <c r="E230" s="105" t="s">
        <v>470</v>
      </c>
      <c r="F230" s="68" t="s">
        <v>24</v>
      </c>
      <c r="G230" s="60" t="s">
        <v>58</v>
      </c>
      <c r="H230" s="59">
        <v>2</v>
      </c>
      <c r="I230" s="157"/>
      <c r="J230" s="107"/>
      <c r="K230" s="145"/>
      <c r="L230" s="145"/>
      <c r="M230" s="148"/>
      <c r="N230" s="4"/>
      <c r="O230" s="7"/>
    </row>
    <row r="231" spans="1:40" x14ac:dyDescent="0.15">
      <c r="A231" s="115"/>
      <c r="B231" s="115"/>
      <c r="C231" s="150"/>
      <c r="D231" s="142"/>
      <c r="E231" s="105" t="s">
        <v>471</v>
      </c>
      <c r="F231" s="68" t="s">
        <v>24</v>
      </c>
      <c r="G231" s="60" t="s">
        <v>58</v>
      </c>
      <c r="H231" s="59">
        <v>2</v>
      </c>
      <c r="I231" s="157"/>
      <c r="J231" s="107"/>
      <c r="K231" s="145"/>
      <c r="L231" s="145"/>
      <c r="M231" s="148"/>
      <c r="N231" s="4"/>
      <c r="O231" s="7"/>
    </row>
    <row r="232" spans="1:40" x14ac:dyDescent="0.15">
      <c r="A232" s="168"/>
      <c r="B232" s="168"/>
      <c r="C232" s="166"/>
      <c r="D232" s="167"/>
      <c r="E232" s="168"/>
      <c r="F232" s="168"/>
      <c r="G232" s="169"/>
      <c r="H232" s="169"/>
      <c r="I232" s="170"/>
      <c r="J232" s="170"/>
      <c r="K232" s="159"/>
      <c r="L232" s="159"/>
      <c r="M232" s="160"/>
      <c r="N232" s="4" t="str">
        <f t="shared" ref="N232:N234" ca="1" si="88">IF(YEAR(L232)=YEAR(TODAY()),IF(MONTH(L232)-MONTH(TODAY())&gt;0,IF(MONTH(L232)-MONTH(TODAY())&lt;=3,"Renovar Contrato?",""),""),"")</f>
        <v/>
      </c>
      <c r="O232" s="47">
        <f>SUM(P232:AN232)</f>
        <v>16.333333333333336</v>
      </c>
      <c r="P232" s="22">
        <f t="shared" ref="P232:AN232" si="89">SUM(P234:P250)</f>
        <v>0</v>
      </c>
      <c r="Q232" s="22">
        <f t="shared" si="89"/>
        <v>0</v>
      </c>
      <c r="R232" s="22">
        <f t="shared" si="89"/>
        <v>0</v>
      </c>
      <c r="S232" s="22">
        <f t="shared" si="89"/>
        <v>0</v>
      </c>
      <c r="T232" s="22">
        <f t="shared" si="89"/>
        <v>16.333333333333336</v>
      </c>
      <c r="U232" s="22">
        <f t="shared" si="89"/>
        <v>0</v>
      </c>
      <c r="V232" s="22">
        <f t="shared" si="89"/>
        <v>0</v>
      </c>
      <c r="W232" s="22">
        <f t="shared" si="89"/>
        <v>0</v>
      </c>
      <c r="X232" s="22">
        <f t="shared" si="89"/>
        <v>0</v>
      </c>
      <c r="Y232" s="22">
        <f t="shared" si="89"/>
        <v>0</v>
      </c>
      <c r="Z232" s="22">
        <f t="shared" si="89"/>
        <v>0</v>
      </c>
      <c r="AA232" s="22">
        <f t="shared" si="89"/>
        <v>0</v>
      </c>
      <c r="AB232" s="22">
        <f t="shared" si="89"/>
        <v>0</v>
      </c>
      <c r="AC232" s="22">
        <f t="shared" si="89"/>
        <v>0</v>
      </c>
      <c r="AD232" s="22">
        <f t="shared" si="89"/>
        <v>0</v>
      </c>
      <c r="AE232" s="22">
        <f t="shared" si="89"/>
        <v>0</v>
      </c>
      <c r="AF232" s="22">
        <f t="shared" si="89"/>
        <v>0</v>
      </c>
      <c r="AG232" s="22">
        <f t="shared" si="89"/>
        <v>0</v>
      </c>
      <c r="AH232" s="22">
        <f t="shared" si="89"/>
        <v>0</v>
      </c>
      <c r="AI232" s="22">
        <f t="shared" si="89"/>
        <v>0</v>
      </c>
      <c r="AJ232" s="22">
        <f t="shared" si="89"/>
        <v>0</v>
      </c>
      <c r="AK232" s="22">
        <f t="shared" si="89"/>
        <v>0</v>
      </c>
      <c r="AL232" s="22">
        <f t="shared" si="89"/>
        <v>0</v>
      </c>
      <c r="AM232" s="22">
        <f t="shared" si="89"/>
        <v>0</v>
      </c>
      <c r="AN232" s="22">
        <f t="shared" si="89"/>
        <v>0</v>
      </c>
    </row>
    <row r="233" spans="1:40" x14ac:dyDescent="0.15">
      <c r="A233" s="171" t="s">
        <v>575</v>
      </c>
      <c r="B233" s="171" t="s">
        <v>54</v>
      </c>
      <c r="C233" s="50" t="s">
        <v>576</v>
      </c>
      <c r="D233" s="142" t="s">
        <v>10</v>
      </c>
      <c r="E233" s="143"/>
      <c r="F233" s="109"/>
      <c r="G233" s="182"/>
      <c r="H233" s="109"/>
      <c r="I233" s="144">
        <f>SUM(I234:I235)</f>
        <v>13</v>
      </c>
      <c r="J233" s="107">
        <f>I233/2</f>
        <v>6.5</v>
      </c>
      <c r="K233" s="231">
        <v>44620</v>
      </c>
      <c r="L233" s="108">
        <v>44819</v>
      </c>
      <c r="M233" s="83">
        <v>1</v>
      </c>
      <c r="N233" s="4" t="str">
        <f t="shared" ca="1" si="88"/>
        <v/>
      </c>
      <c r="O233" s="47">
        <f>SUM(P233:AN233)</f>
        <v>0.68055555555555569</v>
      </c>
      <c r="P233" s="21">
        <f>P232/24</f>
        <v>0</v>
      </c>
      <c r="Q233" s="21">
        <f t="shared" ref="Q233:AJ233" si="90">Q232/24</f>
        <v>0</v>
      </c>
      <c r="R233" s="21">
        <f t="shared" si="90"/>
        <v>0</v>
      </c>
      <c r="S233" s="21">
        <f t="shared" si="90"/>
        <v>0</v>
      </c>
      <c r="T233" s="21">
        <f t="shared" si="90"/>
        <v>0.68055555555555569</v>
      </c>
      <c r="U233" s="21">
        <f t="shared" si="90"/>
        <v>0</v>
      </c>
      <c r="V233" s="21">
        <f t="shared" si="90"/>
        <v>0</v>
      </c>
      <c r="W233" s="21">
        <f t="shared" si="90"/>
        <v>0</v>
      </c>
      <c r="X233" s="21">
        <f t="shared" si="90"/>
        <v>0</v>
      </c>
      <c r="Y233" s="21">
        <f t="shared" si="90"/>
        <v>0</v>
      </c>
      <c r="Z233" s="21">
        <f t="shared" si="90"/>
        <v>0</v>
      </c>
      <c r="AA233" s="21">
        <f t="shared" si="90"/>
        <v>0</v>
      </c>
      <c r="AB233" s="21">
        <f t="shared" si="90"/>
        <v>0</v>
      </c>
      <c r="AC233" s="21">
        <f t="shared" si="90"/>
        <v>0</v>
      </c>
      <c r="AD233" s="21">
        <f t="shared" si="90"/>
        <v>0</v>
      </c>
      <c r="AE233" s="21">
        <f t="shared" si="90"/>
        <v>0</v>
      </c>
      <c r="AF233" s="21">
        <f t="shared" si="90"/>
        <v>0</v>
      </c>
      <c r="AG233" s="21">
        <f t="shared" si="90"/>
        <v>0</v>
      </c>
      <c r="AH233" s="21">
        <f t="shared" si="90"/>
        <v>0</v>
      </c>
      <c r="AI233" s="21">
        <f t="shared" si="90"/>
        <v>0</v>
      </c>
      <c r="AJ233" s="21">
        <f t="shared" si="90"/>
        <v>0</v>
      </c>
      <c r="AK233" s="21">
        <f>AK232/24</f>
        <v>0</v>
      </c>
      <c r="AL233" s="21">
        <f>AL232/24</f>
        <v>0</v>
      </c>
      <c r="AM233" s="21">
        <f t="shared" ref="AM233:AN233" si="91">AM232/24</f>
        <v>0</v>
      </c>
      <c r="AN233" s="21">
        <f t="shared" si="91"/>
        <v>0</v>
      </c>
    </row>
    <row r="234" spans="1:40" x14ac:dyDescent="0.15">
      <c r="A234" s="146"/>
      <c r="B234" s="146"/>
      <c r="C234" s="348"/>
      <c r="D234" s="142"/>
      <c r="E234" s="143"/>
      <c r="F234" s="109"/>
      <c r="G234" s="182"/>
      <c r="H234" s="109"/>
      <c r="I234" s="107">
        <f>SUM(H234:H234)</f>
        <v>0</v>
      </c>
      <c r="J234" s="107"/>
      <c r="K234" s="145"/>
      <c r="L234" s="145"/>
      <c r="M234" s="148"/>
      <c r="N234" s="4" t="str">
        <f t="shared" ca="1" si="88"/>
        <v/>
      </c>
      <c r="O234" s="7"/>
      <c r="P234" s="28" t="str">
        <f t="shared" ref="P234:AN235" si="92">IF($F234=P$1,$H234," ")</f>
        <v xml:space="preserve"> </v>
      </c>
      <c r="Q234" s="28" t="str">
        <f t="shared" si="92"/>
        <v xml:space="preserve"> </v>
      </c>
      <c r="R234" s="28" t="str">
        <f t="shared" si="92"/>
        <v xml:space="preserve"> </v>
      </c>
      <c r="S234" s="28" t="str">
        <f t="shared" si="92"/>
        <v xml:space="preserve"> </v>
      </c>
      <c r="T234" s="28" t="str">
        <f t="shared" si="92"/>
        <v xml:space="preserve"> </v>
      </c>
      <c r="U234" s="28" t="str">
        <f t="shared" si="92"/>
        <v xml:space="preserve"> </v>
      </c>
      <c r="V234" s="28" t="str">
        <f t="shared" si="92"/>
        <v xml:space="preserve"> </v>
      </c>
      <c r="W234" s="28" t="str">
        <f t="shared" si="92"/>
        <v xml:space="preserve"> </v>
      </c>
      <c r="X234" s="28" t="str">
        <f t="shared" si="92"/>
        <v xml:space="preserve"> </v>
      </c>
      <c r="Y234" s="28" t="str">
        <f t="shared" si="92"/>
        <v xml:space="preserve"> </v>
      </c>
      <c r="Z234" s="28" t="str">
        <f t="shared" si="92"/>
        <v xml:space="preserve"> </v>
      </c>
      <c r="AA234" s="28" t="str">
        <f t="shared" si="92"/>
        <v xml:space="preserve"> </v>
      </c>
      <c r="AB234" s="28" t="str">
        <f t="shared" si="92"/>
        <v xml:space="preserve"> </v>
      </c>
      <c r="AC234" s="28" t="str">
        <f t="shared" si="92"/>
        <v xml:space="preserve"> </v>
      </c>
      <c r="AD234" s="28" t="str">
        <f t="shared" si="92"/>
        <v xml:space="preserve"> </v>
      </c>
      <c r="AE234" s="28" t="str">
        <f t="shared" si="92"/>
        <v xml:space="preserve"> </v>
      </c>
      <c r="AF234" s="28" t="str">
        <f t="shared" si="92"/>
        <v xml:space="preserve"> </v>
      </c>
      <c r="AG234" s="28" t="str">
        <f t="shared" si="92"/>
        <v xml:space="preserve"> </v>
      </c>
      <c r="AH234" s="28" t="str">
        <f t="shared" si="92"/>
        <v xml:space="preserve"> </v>
      </c>
      <c r="AI234" s="28" t="str">
        <f t="shared" si="92"/>
        <v xml:space="preserve"> </v>
      </c>
      <c r="AJ234" s="28" t="str">
        <f t="shared" si="92"/>
        <v xml:space="preserve"> </v>
      </c>
      <c r="AK234" s="28" t="str">
        <f t="shared" si="92"/>
        <v xml:space="preserve"> </v>
      </c>
      <c r="AL234" s="28" t="str">
        <f t="shared" si="92"/>
        <v xml:space="preserve"> </v>
      </c>
      <c r="AM234" s="28" t="str">
        <f t="shared" si="92"/>
        <v xml:space="preserve"> </v>
      </c>
      <c r="AN234" s="28" t="str">
        <f t="shared" si="92"/>
        <v xml:space="preserve"> </v>
      </c>
    </row>
    <row r="235" spans="1:40" x14ac:dyDescent="0.15">
      <c r="A235" s="115"/>
      <c r="B235" s="115"/>
      <c r="C235" s="150"/>
      <c r="D235" s="142"/>
      <c r="E235" s="105" t="s">
        <v>220</v>
      </c>
      <c r="F235" s="59" t="s">
        <v>13</v>
      </c>
      <c r="G235" s="60" t="s">
        <v>58</v>
      </c>
      <c r="H235" s="59">
        <v>4</v>
      </c>
      <c r="I235" s="107">
        <f>SUM(H235:H239)</f>
        <v>13</v>
      </c>
      <c r="J235" s="107"/>
      <c r="K235" s="145"/>
      <c r="L235" s="145"/>
      <c r="M235" s="148"/>
      <c r="N235" s="4"/>
      <c r="O235" s="7"/>
      <c r="P235" s="28" t="str">
        <f>IF($F235=P$1,$H235," ")</f>
        <v xml:space="preserve"> </v>
      </c>
      <c r="R235" s="28" t="str">
        <f>IF($F235=R$1,$H235," ")</f>
        <v xml:space="preserve"> </v>
      </c>
      <c r="S235" s="28" t="str">
        <f>IF($F235=S$1,$H235," ")</f>
        <v xml:space="preserve"> </v>
      </c>
      <c r="V235" s="28" t="str">
        <f t="shared" si="92"/>
        <v xml:space="preserve"> </v>
      </c>
      <c r="W235" s="28" t="str">
        <f t="shared" si="92"/>
        <v xml:space="preserve"> </v>
      </c>
      <c r="X235" s="28" t="str">
        <f t="shared" si="92"/>
        <v xml:space="preserve"> </v>
      </c>
      <c r="Y235" s="28" t="str">
        <f t="shared" si="92"/>
        <v xml:space="preserve"> </v>
      </c>
      <c r="Z235" s="28" t="str">
        <f t="shared" si="92"/>
        <v xml:space="preserve"> </v>
      </c>
      <c r="AA235" s="28" t="str">
        <f t="shared" si="92"/>
        <v xml:space="preserve"> </v>
      </c>
      <c r="AB235" s="28" t="str">
        <f t="shared" si="92"/>
        <v xml:space="preserve"> </v>
      </c>
      <c r="AC235" s="28" t="str">
        <f t="shared" si="92"/>
        <v xml:space="preserve"> </v>
      </c>
      <c r="AD235" s="28" t="str">
        <f t="shared" si="92"/>
        <v xml:space="preserve"> </v>
      </c>
      <c r="AE235" s="28" t="str">
        <f t="shared" si="92"/>
        <v xml:space="preserve"> </v>
      </c>
      <c r="AF235" s="28" t="str">
        <f t="shared" si="92"/>
        <v xml:space="preserve"> </v>
      </c>
      <c r="AG235" s="28" t="str">
        <f t="shared" si="92"/>
        <v xml:space="preserve"> </v>
      </c>
      <c r="AH235" s="28" t="str">
        <f t="shared" si="92"/>
        <v xml:space="preserve"> </v>
      </c>
      <c r="AI235" s="28" t="str">
        <f t="shared" si="92"/>
        <v xml:space="preserve"> </v>
      </c>
      <c r="AJ235" s="28" t="str">
        <f t="shared" si="92"/>
        <v xml:space="preserve"> </v>
      </c>
      <c r="AK235" s="28" t="str">
        <f t="shared" si="92"/>
        <v xml:space="preserve"> </v>
      </c>
      <c r="AL235" s="28" t="str">
        <f t="shared" si="92"/>
        <v xml:space="preserve"> </v>
      </c>
      <c r="AM235" s="28" t="str">
        <f t="shared" si="92"/>
        <v xml:space="preserve"> </v>
      </c>
      <c r="AN235" s="28" t="str">
        <f t="shared" si="92"/>
        <v xml:space="preserve"> </v>
      </c>
    </row>
    <row r="236" spans="1:40" x14ac:dyDescent="0.15">
      <c r="A236" s="115"/>
      <c r="B236" s="115"/>
      <c r="C236" s="150"/>
      <c r="D236" s="142"/>
      <c r="E236" s="105" t="s">
        <v>164</v>
      </c>
      <c r="F236" s="59" t="s">
        <v>14</v>
      </c>
      <c r="G236" s="60" t="s">
        <v>59</v>
      </c>
      <c r="H236" s="59">
        <v>4</v>
      </c>
      <c r="I236" s="157"/>
      <c r="J236" s="107"/>
      <c r="K236" s="145"/>
      <c r="L236" s="145"/>
      <c r="M236" s="148"/>
      <c r="N236" s="4"/>
      <c r="O236" s="7"/>
    </row>
    <row r="237" spans="1:40" x14ac:dyDescent="0.15">
      <c r="A237" s="115"/>
      <c r="B237" s="115"/>
      <c r="C237" s="150"/>
      <c r="D237" s="142"/>
      <c r="E237" s="48" t="s">
        <v>261</v>
      </c>
      <c r="F237" s="59" t="s">
        <v>24</v>
      </c>
      <c r="G237" s="76" t="s">
        <v>59</v>
      </c>
      <c r="H237" s="49">
        <v>1</v>
      </c>
      <c r="I237" s="157"/>
      <c r="J237" s="107"/>
      <c r="K237" s="145"/>
      <c r="L237" s="145"/>
      <c r="M237" s="148"/>
      <c r="N237" s="4"/>
      <c r="O237" s="7"/>
    </row>
    <row r="238" spans="1:40" x14ac:dyDescent="0.15">
      <c r="A238" s="115"/>
      <c r="B238" s="115"/>
      <c r="C238" s="150"/>
      <c r="D238" s="142"/>
      <c r="E238" s="48" t="s">
        <v>262</v>
      </c>
      <c r="F238" s="59" t="s">
        <v>24</v>
      </c>
      <c r="G238" s="76" t="s">
        <v>59</v>
      </c>
      <c r="H238" s="49">
        <v>2</v>
      </c>
      <c r="I238" s="157"/>
      <c r="J238" s="107"/>
      <c r="K238" s="145"/>
      <c r="L238" s="145"/>
      <c r="M238" s="148"/>
      <c r="N238" s="4"/>
      <c r="O238" s="7"/>
    </row>
    <row r="239" spans="1:40" x14ac:dyDescent="0.15">
      <c r="A239" s="115"/>
      <c r="B239" s="115"/>
      <c r="C239" s="150"/>
      <c r="D239" s="142"/>
      <c r="E239" s="105" t="s">
        <v>117</v>
      </c>
      <c r="F239" s="59" t="s">
        <v>14</v>
      </c>
      <c r="G239" s="60" t="s">
        <v>63</v>
      </c>
      <c r="H239" s="59">
        <v>2</v>
      </c>
      <c r="I239" s="157"/>
      <c r="J239" s="107"/>
      <c r="K239" s="145"/>
      <c r="L239" s="145"/>
      <c r="M239" s="148"/>
      <c r="N239" s="4"/>
      <c r="O239" s="7"/>
    </row>
    <row r="240" spans="1:40" x14ac:dyDescent="0.15">
      <c r="A240" s="187"/>
      <c r="B240" s="187"/>
      <c r="C240" s="188"/>
      <c r="D240" s="189"/>
      <c r="E240" s="190"/>
      <c r="F240" s="191"/>
      <c r="G240" s="192"/>
      <c r="H240" s="191"/>
      <c r="I240" s="193"/>
      <c r="J240" s="193"/>
      <c r="K240" s="194"/>
      <c r="L240" s="194"/>
      <c r="M240" s="195"/>
      <c r="N240" s="4" t="str">
        <f t="shared" ca="1" si="49"/>
        <v/>
      </c>
      <c r="O240" s="47">
        <f>SUM(P240:AN240)</f>
        <v>8</v>
      </c>
      <c r="P240" s="22">
        <f t="shared" ref="P240:AN240" si="93">SUM(P242:P245)</f>
        <v>0</v>
      </c>
      <c r="Q240" s="22">
        <f t="shared" si="93"/>
        <v>0</v>
      </c>
      <c r="R240" s="22">
        <f t="shared" si="93"/>
        <v>0</v>
      </c>
      <c r="S240" s="22">
        <f t="shared" si="93"/>
        <v>0</v>
      </c>
      <c r="T240" s="22">
        <f t="shared" si="93"/>
        <v>8</v>
      </c>
      <c r="U240" s="22">
        <f t="shared" si="93"/>
        <v>0</v>
      </c>
      <c r="V240" s="22">
        <f t="shared" si="93"/>
        <v>0</v>
      </c>
      <c r="W240" s="22">
        <f t="shared" si="93"/>
        <v>0</v>
      </c>
      <c r="X240" s="22">
        <f t="shared" si="93"/>
        <v>0</v>
      </c>
      <c r="Y240" s="22">
        <f t="shared" si="93"/>
        <v>0</v>
      </c>
      <c r="Z240" s="22">
        <f t="shared" si="93"/>
        <v>0</v>
      </c>
      <c r="AA240" s="22">
        <f t="shared" si="93"/>
        <v>0</v>
      </c>
      <c r="AB240" s="22">
        <f t="shared" si="93"/>
        <v>0</v>
      </c>
      <c r="AC240" s="22">
        <f t="shared" si="93"/>
        <v>0</v>
      </c>
      <c r="AD240" s="22">
        <f t="shared" si="93"/>
        <v>0</v>
      </c>
      <c r="AE240" s="22">
        <f t="shared" si="93"/>
        <v>0</v>
      </c>
      <c r="AF240" s="22">
        <f t="shared" si="93"/>
        <v>0</v>
      </c>
      <c r="AG240" s="22">
        <f t="shared" si="93"/>
        <v>0</v>
      </c>
      <c r="AH240" s="22">
        <f t="shared" si="93"/>
        <v>0</v>
      </c>
      <c r="AI240" s="22">
        <f t="shared" si="93"/>
        <v>0</v>
      </c>
      <c r="AJ240" s="22">
        <f t="shared" si="93"/>
        <v>0</v>
      </c>
      <c r="AK240" s="22">
        <f t="shared" si="93"/>
        <v>0</v>
      </c>
      <c r="AL240" s="22">
        <f t="shared" si="93"/>
        <v>0</v>
      </c>
      <c r="AM240" s="22">
        <f t="shared" si="93"/>
        <v>0</v>
      </c>
      <c r="AN240" s="22">
        <f t="shared" si="93"/>
        <v>0</v>
      </c>
    </row>
    <row r="241" spans="1:40" x14ac:dyDescent="0.15">
      <c r="A241" s="112" t="s">
        <v>155</v>
      </c>
      <c r="B241" s="171" t="s">
        <v>61</v>
      </c>
      <c r="C241" s="141" t="s">
        <v>156</v>
      </c>
      <c r="D241" s="142" t="s">
        <v>64</v>
      </c>
      <c r="E241" s="143"/>
      <c r="F241" s="61"/>
      <c r="G241" s="106"/>
      <c r="H241" s="109"/>
      <c r="I241" s="118">
        <f>SUM(I242:I245)</f>
        <v>8</v>
      </c>
      <c r="J241" s="107">
        <f>I241/2</f>
        <v>4</v>
      </c>
      <c r="K241" s="231">
        <v>44455</v>
      </c>
      <c r="L241" s="231">
        <v>44819</v>
      </c>
      <c r="M241" s="232">
        <v>0.3</v>
      </c>
      <c r="N241" s="4" t="str">
        <f t="shared" ca="1" si="49"/>
        <v/>
      </c>
      <c r="O241" s="47">
        <f>SUM(P241:AN241)</f>
        <v>0.33333333333333331</v>
      </c>
      <c r="P241" s="21">
        <f>P240/24</f>
        <v>0</v>
      </c>
      <c r="Q241" s="21">
        <f t="shared" ref="Q241:AJ241" si="94">Q240/24</f>
        <v>0</v>
      </c>
      <c r="R241" s="21">
        <f t="shared" si="94"/>
        <v>0</v>
      </c>
      <c r="S241" s="21">
        <f t="shared" si="94"/>
        <v>0</v>
      </c>
      <c r="T241" s="21">
        <f t="shared" si="94"/>
        <v>0.33333333333333331</v>
      </c>
      <c r="U241" s="21">
        <f t="shared" si="94"/>
        <v>0</v>
      </c>
      <c r="V241" s="21">
        <f t="shared" si="94"/>
        <v>0</v>
      </c>
      <c r="W241" s="21">
        <f t="shared" si="94"/>
        <v>0</v>
      </c>
      <c r="X241" s="21">
        <f t="shared" si="94"/>
        <v>0</v>
      </c>
      <c r="Y241" s="21">
        <f t="shared" si="94"/>
        <v>0</v>
      </c>
      <c r="Z241" s="21">
        <f t="shared" si="94"/>
        <v>0</v>
      </c>
      <c r="AA241" s="21">
        <f t="shared" si="94"/>
        <v>0</v>
      </c>
      <c r="AB241" s="21">
        <f t="shared" si="94"/>
        <v>0</v>
      </c>
      <c r="AC241" s="21">
        <f t="shared" si="94"/>
        <v>0</v>
      </c>
      <c r="AD241" s="21">
        <f t="shared" si="94"/>
        <v>0</v>
      </c>
      <c r="AE241" s="21">
        <f t="shared" si="94"/>
        <v>0</v>
      </c>
      <c r="AF241" s="21">
        <f t="shared" si="94"/>
        <v>0</v>
      </c>
      <c r="AG241" s="21">
        <f t="shared" si="94"/>
        <v>0</v>
      </c>
      <c r="AH241" s="21">
        <f t="shared" si="94"/>
        <v>0</v>
      </c>
      <c r="AI241" s="21">
        <f t="shared" si="94"/>
        <v>0</v>
      </c>
      <c r="AJ241" s="21">
        <f t="shared" si="94"/>
        <v>0</v>
      </c>
      <c r="AK241" s="21">
        <f>AK240/24</f>
        <v>0</v>
      </c>
      <c r="AL241" s="21">
        <f>AL240/24</f>
        <v>0</v>
      </c>
      <c r="AM241" s="21">
        <f t="shared" ref="AM241:AN241" si="95">AM240/24</f>
        <v>0</v>
      </c>
      <c r="AN241" s="21">
        <f t="shared" si="95"/>
        <v>0</v>
      </c>
    </row>
    <row r="242" spans="1:40" x14ac:dyDescent="0.15">
      <c r="A242" s="223"/>
      <c r="B242" s="196"/>
      <c r="C242" s="341"/>
      <c r="D242" s="86"/>
      <c r="E242" s="163" t="s">
        <v>138</v>
      </c>
      <c r="F242" s="172" t="s">
        <v>14</v>
      </c>
      <c r="G242" s="164" t="s">
        <v>62</v>
      </c>
      <c r="H242" s="172">
        <v>2</v>
      </c>
      <c r="I242" s="77">
        <f>SUM(H242:H243)</f>
        <v>4</v>
      </c>
      <c r="J242" s="77"/>
      <c r="K242" s="235"/>
      <c r="L242" s="235"/>
      <c r="M242" s="234"/>
      <c r="N242" s="4" t="str">
        <f t="shared" ca="1" si="49"/>
        <v/>
      </c>
      <c r="O242" s="7"/>
      <c r="P242" s="28" t="str">
        <f>IF($F242=P$1,$H242," ")</f>
        <v xml:space="preserve"> </v>
      </c>
      <c r="Q242" s="28" t="str">
        <f t="shared" ref="Q242:AF245" si="96">IF($F242=Q$1,$H242," ")</f>
        <v xml:space="preserve"> </v>
      </c>
      <c r="R242" s="28" t="str">
        <f t="shared" si="96"/>
        <v xml:space="preserve"> </v>
      </c>
      <c r="S242" s="28" t="str">
        <f t="shared" si="96"/>
        <v xml:space="preserve"> </v>
      </c>
      <c r="T242" s="28">
        <f t="shared" si="96"/>
        <v>2</v>
      </c>
      <c r="U242" s="28" t="str">
        <f t="shared" si="96"/>
        <v xml:space="preserve"> </v>
      </c>
      <c r="V242" s="28" t="str">
        <f t="shared" si="96"/>
        <v xml:space="preserve"> </v>
      </c>
      <c r="W242" s="28" t="str">
        <f t="shared" si="96"/>
        <v xml:space="preserve"> </v>
      </c>
      <c r="X242" s="28" t="str">
        <f t="shared" si="96"/>
        <v xml:space="preserve"> </v>
      </c>
      <c r="Y242" s="28" t="str">
        <f t="shared" si="96"/>
        <v xml:space="preserve"> </v>
      </c>
      <c r="Z242" s="28" t="str">
        <f t="shared" si="96"/>
        <v xml:space="preserve"> </v>
      </c>
      <c r="AA242" s="28" t="str">
        <f t="shared" si="96"/>
        <v xml:space="preserve"> </v>
      </c>
      <c r="AB242" s="28" t="str">
        <f t="shared" si="96"/>
        <v xml:space="preserve"> </v>
      </c>
      <c r="AC242" s="28" t="str">
        <f t="shared" si="96"/>
        <v xml:space="preserve"> </v>
      </c>
      <c r="AD242" s="28" t="str">
        <f t="shared" si="96"/>
        <v xml:space="preserve"> </v>
      </c>
      <c r="AE242" s="28" t="str">
        <f t="shared" si="96"/>
        <v xml:space="preserve"> </v>
      </c>
      <c r="AF242" s="28" t="str">
        <f t="shared" si="96"/>
        <v xml:space="preserve"> </v>
      </c>
      <c r="AG242" s="28" t="str">
        <f t="shared" ref="AG242:AN245" si="97">IF($F242=AG$1,$H242," ")</f>
        <v xml:space="preserve"> </v>
      </c>
      <c r="AH242" s="28" t="str">
        <f t="shared" si="97"/>
        <v xml:space="preserve"> </v>
      </c>
      <c r="AI242" s="28" t="str">
        <f t="shared" si="97"/>
        <v xml:space="preserve"> </v>
      </c>
      <c r="AJ242" s="28" t="str">
        <f t="shared" si="97"/>
        <v xml:space="preserve"> </v>
      </c>
      <c r="AK242" s="28" t="str">
        <f t="shared" si="97"/>
        <v xml:space="preserve"> </v>
      </c>
      <c r="AL242" s="28" t="str">
        <f t="shared" si="97"/>
        <v xml:space="preserve"> </v>
      </c>
      <c r="AM242" s="28" t="str">
        <f t="shared" si="97"/>
        <v xml:space="preserve"> </v>
      </c>
      <c r="AN242" s="28" t="str">
        <f t="shared" si="97"/>
        <v xml:space="preserve"> </v>
      </c>
    </row>
    <row r="243" spans="1:40" x14ac:dyDescent="0.15">
      <c r="A243" s="161"/>
      <c r="B243" s="196"/>
      <c r="C243" s="342"/>
      <c r="D243" s="86"/>
      <c r="E243" s="163" t="s">
        <v>90</v>
      </c>
      <c r="F243" s="59" t="s">
        <v>14</v>
      </c>
      <c r="G243" s="164" t="s">
        <v>62</v>
      </c>
      <c r="H243" s="59">
        <v>2</v>
      </c>
      <c r="I243" s="77"/>
      <c r="J243" s="77"/>
      <c r="K243" s="233"/>
      <c r="L243" s="233"/>
      <c r="M243" s="234"/>
      <c r="N243" s="4"/>
      <c r="O243" s="7"/>
      <c r="P243" s="28" t="str">
        <f t="shared" ref="P243:P245" si="98">IF($F243=P$1,$H243," ")</f>
        <v xml:space="preserve"> </v>
      </c>
      <c r="Q243" s="28" t="str">
        <f t="shared" si="96"/>
        <v xml:space="preserve"> </v>
      </c>
      <c r="R243" s="28" t="str">
        <f t="shared" si="96"/>
        <v xml:space="preserve"> </v>
      </c>
      <c r="S243" s="28" t="str">
        <f t="shared" si="96"/>
        <v xml:space="preserve"> </v>
      </c>
      <c r="T243" s="28">
        <f t="shared" si="96"/>
        <v>2</v>
      </c>
      <c r="U243" s="28" t="str">
        <f t="shared" si="96"/>
        <v xml:space="preserve"> </v>
      </c>
      <c r="V243" s="28" t="str">
        <f t="shared" si="96"/>
        <v xml:space="preserve"> </v>
      </c>
      <c r="W243" s="28" t="str">
        <f t="shared" si="96"/>
        <v xml:space="preserve"> </v>
      </c>
      <c r="X243" s="28" t="str">
        <f t="shared" si="96"/>
        <v xml:space="preserve"> </v>
      </c>
      <c r="Y243" s="28" t="str">
        <f t="shared" si="96"/>
        <v xml:space="preserve"> </v>
      </c>
      <c r="Z243" s="28" t="str">
        <f t="shared" si="96"/>
        <v xml:space="preserve"> </v>
      </c>
      <c r="AA243" s="28" t="str">
        <f t="shared" si="96"/>
        <v xml:space="preserve"> </v>
      </c>
      <c r="AB243" s="28" t="str">
        <f t="shared" si="96"/>
        <v xml:space="preserve"> </v>
      </c>
      <c r="AC243" s="28" t="str">
        <f t="shared" si="96"/>
        <v xml:space="preserve"> </v>
      </c>
      <c r="AD243" s="28" t="str">
        <f t="shared" si="96"/>
        <v xml:space="preserve"> </v>
      </c>
      <c r="AE243" s="28" t="str">
        <f t="shared" si="96"/>
        <v xml:space="preserve"> </v>
      </c>
      <c r="AF243" s="28" t="str">
        <f t="shared" si="96"/>
        <v xml:space="preserve"> </v>
      </c>
      <c r="AG243" s="28" t="str">
        <f t="shared" si="97"/>
        <v xml:space="preserve"> </v>
      </c>
      <c r="AH243" s="28" t="str">
        <f t="shared" si="97"/>
        <v xml:space="preserve"> </v>
      </c>
      <c r="AI243" s="28" t="str">
        <f t="shared" si="97"/>
        <v xml:space="preserve"> </v>
      </c>
      <c r="AJ243" s="28" t="str">
        <f t="shared" si="97"/>
        <v xml:space="preserve"> </v>
      </c>
      <c r="AK243" s="28" t="str">
        <f t="shared" si="97"/>
        <v xml:space="preserve"> </v>
      </c>
      <c r="AL243" s="28" t="str">
        <f t="shared" si="97"/>
        <v xml:space="preserve"> </v>
      </c>
      <c r="AM243" s="28" t="str">
        <f t="shared" si="97"/>
        <v xml:space="preserve"> </v>
      </c>
      <c r="AN243" s="28" t="str">
        <f t="shared" si="97"/>
        <v xml:space="preserve"> </v>
      </c>
    </row>
    <row r="244" spans="1:40" x14ac:dyDescent="0.15">
      <c r="A244" s="196"/>
      <c r="B244" s="196"/>
      <c r="C244" s="161"/>
      <c r="D244" s="86"/>
      <c r="E244" s="105" t="s">
        <v>401</v>
      </c>
      <c r="F244" s="59" t="s">
        <v>14</v>
      </c>
      <c r="G244" s="60" t="s">
        <v>63</v>
      </c>
      <c r="H244" s="59">
        <v>2</v>
      </c>
      <c r="I244" s="107">
        <f>SUM(H244:H245)</f>
        <v>4</v>
      </c>
      <c r="J244" s="77"/>
      <c r="K244" s="235"/>
      <c r="L244" s="235"/>
      <c r="M244" s="234"/>
      <c r="N244" s="4" t="str">
        <f t="shared" ref="N244:N245" ca="1" si="99">IF(YEAR(L244)=YEAR(TODAY()),IF(MONTH(L244)-MONTH(TODAY())&gt;0,IF(MONTH(L244)-MONTH(TODAY())&lt;=3,"Renovar Contrato?",""),""),"")</f>
        <v/>
      </c>
      <c r="O244" s="7"/>
      <c r="P244" s="28" t="str">
        <f t="shared" si="98"/>
        <v xml:space="preserve"> </v>
      </c>
      <c r="Q244" s="28" t="str">
        <f t="shared" si="96"/>
        <v xml:space="preserve"> </v>
      </c>
      <c r="R244" s="28" t="str">
        <f t="shared" si="96"/>
        <v xml:space="preserve"> </v>
      </c>
      <c r="S244" s="28" t="str">
        <f t="shared" si="96"/>
        <v xml:space="preserve"> </v>
      </c>
      <c r="T244" s="28">
        <f t="shared" si="96"/>
        <v>2</v>
      </c>
      <c r="U244" s="28" t="str">
        <f t="shared" si="96"/>
        <v xml:space="preserve"> </v>
      </c>
      <c r="V244" s="28" t="str">
        <f t="shared" si="96"/>
        <v xml:space="preserve"> </v>
      </c>
      <c r="W244" s="28" t="str">
        <f t="shared" si="96"/>
        <v xml:space="preserve"> </v>
      </c>
      <c r="X244" s="28" t="str">
        <f t="shared" si="96"/>
        <v xml:space="preserve"> </v>
      </c>
      <c r="Y244" s="28" t="str">
        <f t="shared" si="96"/>
        <v xml:space="preserve"> </v>
      </c>
      <c r="Z244" s="28" t="str">
        <f t="shared" si="96"/>
        <v xml:space="preserve"> </v>
      </c>
      <c r="AA244" s="28" t="str">
        <f t="shared" si="96"/>
        <v xml:space="preserve"> </v>
      </c>
      <c r="AB244" s="28" t="str">
        <f t="shared" si="96"/>
        <v xml:space="preserve"> </v>
      </c>
      <c r="AC244" s="28" t="str">
        <f t="shared" si="96"/>
        <v xml:space="preserve"> </v>
      </c>
      <c r="AD244" s="28" t="str">
        <f t="shared" si="96"/>
        <v xml:space="preserve"> </v>
      </c>
      <c r="AE244" s="28" t="str">
        <f t="shared" si="96"/>
        <v xml:space="preserve"> </v>
      </c>
      <c r="AF244" s="28" t="str">
        <f t="shared" si="96"/>
        <v xml:space="preserve"> </v>
      </c>
      <c r="AG244" s="28" t="str">
        <f t="shared" si="97"/>
        <v xml:space="preserve"> </v>
      </c>
      <c r="AH244" s="28" t="str">
        <f t="shared" si="97"/>
        <v xml:space="preserve"> </v>
      </c>
      <c r="AI244" s="28" t="str">
        <f t="shared" si="97"/>
        <v xml:space="preserve"> </v>
      </c>
      <c r="AJ244" s="28" t="str">
        <f t="shared" si="97"/>
        <v xml:space="preserve"> </v>
      </c>
      <c r="AK244" s="28" t="str">
        <f t="shared" si="97"/>
        <v xml:space="preserve"> </v>
      </c>
      <c r="AL244" s="28" t="str">
        <f t="shared" si="97"/>
        <v xml:space="preserve"> </v>
      </c>
      <c r="AM244" s="28" t="str">
        <f t="shared" si="97"/>
        <v xml:space="preserve"> </v>
      </c>
      <c r="AN244" s="28" t="str">
        <f t="shared" si="97"/>
        <v xml:space="preserve"> </v>
      </c>
    </row>
    <row r="245" spans="1:40" x14ac:dyDescent="0.15">
      <c r="A245" s="115"/>
      <c r="B245" s="115"/>
      <c r="C245" s="161"/>
      <c r="D245" s="89"/>
      <c r="E245" s="105" t="s">
        <v>157</v>
      </c>
      <c r="F245" s="59" t="s">
        <v>14</v>
      </c>
      <c r="G245" s="60" t="s">
        <v>63</v>
      </c>
      <c r="H245" s="172">
        <v>2</v>
      </c>
      <c r="I245" s="107"/>
      <c r="J245" s="107"/>
      <c r="K245" s="154"/>
      <c r="L245" s="154"/>
      <c r="M245" s="155"/>
      <c r="N245" s="4" t="str">
        <f t="shared" ca="1" si="99"/>
        <v/>
      </c>
      <c r="O245" s="7"/>
      <c r="P245" s="28" t="str">
        <f t="shared" si="98"/>
        <v xml:space="preserve"> </v>
      </c>
      <c r="Q245" s="28" t="str">
        <f t="shared" si="96"/>
        <v xml:space="preserve"> </v>
      </c>
      <c r="R245" s="28" t="str">
        <f t="shared" si="96"/>
        <v xml:space="preserve"> </v>
      </c>
      <c r="S245" s="28" t="str">
        <f t="shared" si="96"/>
        <v xml:space="preserve"> </v>
      </c>
      <c r="T245" s="28">
        <f t="shared" si="96"/>
        <v>2</v>
      </c>
      <c r="U245" s="28" t="str">
        <f t="shared" si="96"/>
        <v xml:space="preserve"> </v>
      </c>
      <c r="V245" s="28" t="str">
        <f t="shared" si="96"/>
        <v xml:space="preserve"> </v>
      </c>
      <c r="W245" s="28" t="str">
        <f t="shared" si="96"/>
        <v xml:space="preserve"> </v>
      </c>
      <c r="X245" s="28" t="str">
        <f t="shared" si="96"/>
        <v xml:space="preserve"> </v>
      </c>
      <c r="Y245" s="28" t="str">
        <f t="shared" si="96"/>
        <v xml:space="preserve"> </v>
      </c>
      <c r="Z245" s="28" t="str">
        <f t="shared" si="96"/>
        <v xml:space="preserve"> </v>
      </c>
      <c r="AA245" s="28" t="str">
        <f t="shared" si="96"/>
        <v xml:space="preserve"> </v>
      </c>
      <c r="AB245" s="28" t="str">
        <f t="shared" si="96"/>
        <v xml:space="preserve"> </v>
      </c>
      <c r="AC245" s="28" t="str">
        <f t="shared" si="96"/>
        <v xml:space="preserve"> </v>
      </c>
      <c r="AD245" s="28" t="str">
        <f t="shared" si="96"/>
        <v xml:space="preserve"> </v>
      </c>
      <c r="AE245" s="28" t="str">
        <f t="shared" si="96"/>
        <v xml:space="preserve"> </v>
      </c>
      <c r="AF245" s="28" t="str">
        <f t="shared" si="96"/>
        <v xml:space="preserve"> </v>
      </c>
      <c r="AG245" s="28" t="str">
        <f t="shared" si="97"/>
        <v xml:space="preserve"> </v>
      </c>
      <c r="AH245" s="28" t="str">
        <f t="shared" si="97"/>
        <v xml:space="preserve"> </v>
      </c>
      <c r="AI245" s="28" t="str">
        <f t="shared" si="97"/>
        <v xml:space="preserve"> </v>
      </c>
      <c r="AJ245" s="28" t="str">
        <f t="shared" si="97"/>
        <v xml:space="preserve"> </v>
      </c>
      <c r="AK245" s="28" t="str">
        <f t="shared" si="97"/>
        <v xml:space="preserve"> </v>
      </c>
      <c r="AL245" s="28" t="str">
        <f t="shared" si="97"/>
        <v xml:space="preserve"> </v>
      </c>
      <c r="AM245" s="28" t="str">
        <f t="shared" si="97"/>
        <v xml:space="preserve"> </v>
      </c>
      <c r="AN245" s="28" t="str">
        <f t="shared" si="97"/>
        <v xml:space="preserve"> </v>
      </c>
    </row>
    <row r="246" spans="1:40" x14ac:dyDescent="0.15">
      <c r="A246" s="31"/>
      <c r="B246" s="31"/>
      <c r="C246" s="96"/>
      <c r="D246" s="97"/>
      <c r="E246" s="98"/>
      <c r="F246" s="99"/>
      <c r="G246" s="100"/>
      <c r="H246" s="99"/>
      <c r="I246" s="101"/>
      <c r="J246" s="102"/>
      <c r="K246" s="236"/>
      <c r="L246" s="236"/>
      <c r="M246" s="237"/>
      <c r="N246" s="4" t="str">
        <f ca="1">IF(YEAR(L246)=YEAR(TODAY()),IF(MONTH(L246)-MONTH(TODAY())&gt;0,IF(MONTH(L246)-MONTH(TODAY())&lt;=3,"Renovar Contrato?",""),""),"")</f>
        <v/>
      </c>
      <c r="O246" s="47">
        <f>SUM(P246:AN246)</f>
        <v>0</v>
      </c>
      <c r="P246" s="22">
        <f t="shared" ref="P246:AN246" si="100">SUM(P248:P254)</f>
        <v>0</v>
      </c>
      <c r="Q246" s="22">
        <f t="shared" si="100"/>
        <v>0</v>
      </c>
      <c r="R246" s="22">
        <f t="shared" si="100"/>
        <v>0</v>
      </c>
      <c r="S246" s="22">
        <f t="shared" si="100"/>
        <v>0</v>
      </c>
      <c r="T246" s="22">
        <f t="shared" si="100"/>
        <v>0</v>
      </c>
      <c r="U246" s="22">
        <f t="shared" si="100"/>
        <v>0</v>
      </c>
      <c r="V246" s="22">
        <f t="shared" si="100"/>
        <v>0</v>
      </c>
      <c r="W246" s="22">
        <f t="shared" si="100"/>
        <v>0</v>
      </c>
      <c r="X246" s="22">
        <f t="shared" si="100"/>
        <v>0</v>
      </c>
      <c r="Y246" s="22">
        <f t="shared" si="100"/>
        <v>0</v>
      </c>
      <c r="Z246" s="22">
        <f t="shared" si="100"/>
        <v>0</v>
      </c>
      <c r="AA246" s="22">
        <f t="shared" si="100"/>
        <v>0</v>
      </c>
      <c r="AB246" s="22">
        <f t="shared" si="100"/>
        <v>0</v>
      </c>
      <c r="AC246" s="22">
        <f t="shared" si="100"/>
        <v>0</v>
      </c>
      <c r="AD246" s="22">
        <f t="shared" si="100"/>
        <v>0</v>
      </c>
      <c r="AE246" s="22">
        <f t="shared" si="100"/>
        <v>0</v>
      </c>
      <c r="AF246" s="22">
        <f t="shared" si="100"/>
        <v>0</v>
      </c>
      <c r="AG246" s="22">
        <f t="shared" si="100"/>
        <v>0</v>
      </c>
      <c r="AH246" s="22">
        <f t="shared" si="100"/>
        <v>0</v>
      </c>
      <c r="AI246" s="22">
        <f t="shared" si="100"/>
        <v>0</v>
      </c>
      <c r="AJ246" s="22">
        <f t="shared" si="100"/>
        <v>0</v>
      </c>
      <c r="AK246" s="22">
        <f t="shared" si="100"/>
        <v>0</v>
      </c>
      <c r="AL246" s="22">
        <f t="shared" si="100"/>
        <v>0</v>
      </c>
      <c r="AM246" s="22">
        <f t="shared" si="100"/>
        <v>0</v>
      </c>
      <c r="AN246" s="22">
        <f t="shared" si="100"/>
        <v>0</v>
      </c>
    </row>
    <row r="247" spans="1:40" x14ac:dyDescent="0.15">
      <c r="A247" s="65" t="s">
        <v>253</v>
      </c>
      <c r="B247" s="65" t="s">
        <v>61</v>
      </c>
      <c r="C247" s="29" t="s">
        <v>216</v>
      </c>
      <c r="D247" s="69" t="s">
        <v>64</v>
      </c>
      <c r="E247" s="143"/>
      <c r="F247" s="61"/>
      <c r="G247" s="106"/>
      <c r="H247" s="109"/>
      <c r="I247" s="91">
        <f>SUM(I248:I254)</f>
        <v>12</v>
      </c>
      <c r="J247" s="88">
        <f>I247/2</f>
        <v>6</v>
      </c>
      <c r="K247" s="231">
        <v>44455</v>
      </c>
      <c r="L247" s="231">
        <v>44819</v>
      </c>
      <c r="M247" s="238">
        <v>0.5</v>
      </c>
      <c r="N247" s="4"/>
      <c r="O247" s="47">
        <f>SUM(P247:AN247)</f>
        <v>0</v>
      </c>
      <c r="P247" s="21">
        <f>P246/24</f>
        <v>0</v>
      </c>
      <c r="Q247" s="21">
        <f t="shared" ref="Q247:AN247" si="101">Q246/24</f>
        <v>0</v>
      </c>
      <c r="R247" s="21">
        <f t="shared" si="101"/>
        <v>0</v>
      </c>
      <c r="S247" s="21">
        <f t="shared" si="101"/>
        <v>0</v>
      </c>
      <c r="T247" s="21">
        <f t="shared" si="101"/>
        <v>0</v>
      </c>
      <c r="U247" s="21">
        <f t="shared" si="101"/>
        <v>0</v>
      </c>
      <c r="V247" s="21">
        <f t="shared" si="101"/>
        <v>0</v>
      </c>
      <c r="W247" s="21">
        <f t="shared" si="101"/>
        <v>0</v>
      </c>
      <c r="X247" s="21">
        <f t="shared" si="101"/>
        <v>0</v>
      </c>
      <c r="Y247" s="21">
        <f t="shared" si="101"/>
        <v>0</v>
      </c>
      <c r="Z247" s="21">
        <f t="shared" si="101"/>
        <v>0</v>
      </c>
      <c r="AA247" s="21">
        <f t="shared" si="101"/>
        <v>0</v>
      </c>
      <c r="AB247" s="21">
        <f t="shared" si="101"/>
        <v>0</v>
      </c>
      <c r="AC247" s="21">
        <f t="shared" si="101"/>
        <v>0</v>
      </c>
      <c r="AD247" s="21">
        <f t="shared" si="101"/>
        <v>0</v>
      </c>
      <c r="AE247" s="21">
        <f t="shared" si="101"/>
        <v>0</v>
      </c>
      <c r="AF247" s="21">
        <f t="shared" si="101"/>
        <v>0</v>
      </c>
      <c r="AG247" s="21">
        <f t="shared" si="101"/>
        <v>0</v>
      </c>
      <c r="AH247" s="21">
        <f t="shared" si="101"/>
        <v>0</v>
      </c>
      <c r="AI247" s="21">
        <f t="shared" si="101"/>
        <v>0</v>
      </c>
      <c r="AJ247" s="21">
        <f t="shared" si="101"/>
        <v>0</v>
      </c>
      <c r="AK247" s="21">
        <f t="shared" si="101"/>
        <v>0</v>
      </c>
      <c r="AL247" s="21">
        <f t="shared" si="101"/>
        <v>0</v>
      </c>
      <c r="AM247" s="21">
        <f t="shared" si="101"/>
        <v>0</v>
      </c>
      <c r="AN247" s="21">
        <f t="shared" si="101"/>
        <v>0</v>
      </c>
    </row>
    <row r="248" spans="1:40" x14ac:dyDescent="0.15">
      <c r="A248" s="223"/>
      <c r="B248" s="29"/>
      <c r="C248" s="341"/>
      <c r="D248" s="142"/>
      <c r="E248" s="75" t="s">
        <v>635</v>
      </c>
      <c r="F248" s="220" t="s">
        <v>76</v>
      </c>
      <c r="G248" s="76" t="s">
        <v>55</v>
      </c>
      <c r="H248" s="49">
        <v>1</v>
      </c>
      <c r="I248" s="107">
        <f>SUM(H248:H253)</f>
        <v>9</v>
      </c>
      <c r="K248" s="240"/>
      <c r="L248" s="240"/>
      <c r="M248" s="66"/>
      <c r="N248" s="4"/>
    </row>
    <row r="249" spans="1:40" x14ac:dyDescent="0.15">
      <c r="A249" s="223"/>
      <c r="B249" s="29"/>
      <c r="C249" s="342"/>
      <c r="D249" s="142"/>
      <c r="E249" s="75" t="s">
        <v>538</v>
      </c>
      <c r="F249" s="220" t="s">
        <v>76</v>
      </c>
      <c r="G249" s="76" t="s">
        <v>55</v>
      </c>
      <c r="H249" s="49">
        <v>2</v>
      </c>
      <c r="I249" s="107"/>
      <c r="K249" s="240"/>
      <c r="L249" s="240"/>
      <c r="M249" s="66"/>
      <c r="N249" s="4"/>
    </row>
    <row r="250" spans="1:40" x14ac:dyDescent="0.15">
      <c r="C250" s="71"/>
      <c r="D250" s="142"/>
      <c r="E250" s="75" t="s">
        <v>636</v>
      </c>
      <c r="F250" s="220" t="s">
        <v>76</v>
      </c>
      <c r="G250" s="76" t="s">
        <v>55</v>
      </c>
      <c r="H250" s="49">
        <v>1</v>
      </c>
      <c r="I250" s="107"/>
      <c r="K250" s="240"/>
      <c r="L250" s="240"/>
      <c r="M250" s="66"/>
      <c r="N250" s="4"/>
    </row>
    <row r="251" spans="1:40" x14ac:dyDescent="0.15">
      <c r="C251" s="71"/>
      <c r="D251" s="142"/>
      <c r="E251" s="75" t="s">
        <v>392</v>
      </c>
      <c r="F251" s="220" t="s">
        <v>76</v>
      </c>
      <c r="G251" s="76" t="s">
        <v>55</v>
      </c>
      <c r="H251" s="49">
        <v>2</v>
      </c>
      <c r="I251" s="107"/>
      <c r="K251" s="240"/>
      <c r="L251" s="240"/>
      <c r="M251" s="66"/>
      <c r="N251" s="4"/>
    </row>
    <row r="252" spans="1:40" x14ac:dyDescent="0.15">
      <c r="C252" s="71"/>
      <c r="D252" s="142"/>
      <c r="E252" s="75" t="s">
        <v>636</v>
      </c>
      <c r="F252" s="130" t="s">
        <v>31</v>
      </c>
      <c r="G252" s="76" t="s">
        <v>55</v>
      </c>
      <c r="H252" s="49">
        <v>1</v>
      </c>
      <c r="I252" s="107"/>
      <c r="K252" s="240"/>
      <c r="L252" s="240"/>
      <c r="M252" s="66"/>
      <c r="N252" s="4"/>
    </row>
    <row r="253" spans="1:40" x14ac:dyDescent="0.15">
      <c r="C253" s="71"/>
      <c r="D253" s="142"/>
      <c r="E253" s="75" t="s">
        <v>392</v>
      </c>
      <c r="F253" s="130" t="s">
        <v>31</v>
      </c>
      <c r="G253" s="76" t="s">
        <v>55</v>
      </c>
      <c r="H253" s="49">
        <v>2</v>
      </c>
      <c r="I253" s="107"/>
      <c r="K253" s="240"/>
      <c r="L253" s="240"/>
      <c r="M253" s="66"/>
      <c r="N253" s="4"/>
    </row>
    <row r="254" spans="1:40" x14ac:dyDescent="0.15">
      <c r="C254" s="71"/>
      <c r="D254" s="142"/>
      <c r="E254" s="75" t="s">
        <v>616</v>
      </c>
      <c r="F254" s="220" t="s">
        <v>76</v>
      </c>
      <c r="G254" s="76" t="s">
        <v>58</v>
      </c>
      <c r="H254" s="49">
        <v>1</v>
      </c>
      <c r="I254" s="107">
        <f>SUM(H254:H255)</f>
        <v>3</v>
      </c>
      <c r="K254" s="7"/>
      <c r="L254" s="7"/>
      <c r="M254" s="7"/>
      <c r="N254" s="4"/>
    </row>
    <row r="255" spans="1:40" x14ac:dyDescent="0.15">
      <c r="C255" s="71"/>
      <c r="D255" s="142"/>
      <c r="E255" s="75" t="s">
        <v>617</v>
      </c>
      <c r="F255" s="220" t="s">
        <v>76</v>
      </c>
      <c r="G255" s="76" t="s">
        <v>58</v>
      </c>
      <c r="H255" s="49">
        <v>2</v>
      </c>
      <c r="I255" s="107"/>
      <c r="K255" s="7"/>
      <c r="L255" s="7"/>
      <c r="M255" s="7"/>
      <c r="N255" s="4"/>
    </row>
    <row r="256" spans="1:40" x14ac:dyDescent="0.15">
      <c r="A256" s="132"/>
      <c r="B256" s="132"/>
      <c r="C256" s="166"/>
      <c r="D256" s="167"/>
      <c r="E256" s="168"/>
      <c r="F256" s="168"/>
      <c r="G256" s="169"/>
      <c r="H256" s="168"/>
      <c r="I256" s="170"/>
      <c r="J256" s="170"/>
      <c r="K256" s="241"/>
      <c r="L256" s="241"/>
      <c r="M256" s="242"/>
      <c r="N256" s="4" t="e">
        <f ca="1">IF(YEAR(#REF!)=YEAR(TODAY()),IF(MONTH(#REF!)-MONTH(TODAY())&gt;0,IF(MONTH(#REF!)-MONTH(TODAY())&lt;=3,"Renovar Contrato?",""),""),"")</f>
        <v>#REF!</v>
      </c>
      <c r="O256" s="47">
        <f>SUM(P256:AN256)</f>
        <v>0</v>
      </c>
      <c r="P256" s="22">
        <f t="shared" ref="P256:AN256" si="102">SUM(P258:P258)</f>
        <v>0</v>
      </c>
      <c r="Q256" s="22">
        <f t="shared" si="102"/>
        <v>0</v>
      </c>
      <c r="R256" s="22">
        <f t="shared" si="102"/>
        <v>0</v>
      </c>
      <c r="S256" s="22">
        <f t="shared" si="102"/>
        <v>0</v>
      </c>
      <c r="T256" s="22">
        <f t="shared" si="102"/>
        <v>0</v>
      </c>
      <c r="U256" s="22">
        <f t="shared" si="102"/>
        <v>0</v>
      </c>
      <c r="V256" s="22">
        <f t="shared" si="102"/>
        <v>0</v>
      </c>
      <c r="W256" s="22">
        <f t="shared" si="102"/>
        <v>0</v>
      </c>
      <c r="X256" s="22">
        <f t="shared" si="102"/>
        <v>0</v>
      </c>
      <c r="Y256" s="22">
        <f t="shared" si="102"/>
        <v>0</v>
      </c>
      <c r="Z256" s="22">
        <f t="shared" si="102"/>
        <v>0</v>
      </c>
      <c r="AA256" s="22">
        <f t="shared" si="102"/>
        <v>0</v>
      </c>
      <c r="AB256" s="22">
        <f t="shared" si="102"/>
        <v>0</v>
      </c>
      <c r="AC256" s="22">
        <f t="shared" si="102"/>
        <v>0</v>
      </c>
      <c r="AD256" s="22">
        <f t="shared" si="102"/>
        <v>0</v>
      </c>
      <c r="AE256" s="22">
        <f t="shared" si="102"/>
        <v>0</v>
      </c>
      <c r="AF256" s="22">
        <f t="shared" si="102"/>
        <v>0</v>
      </c>
      <c r="AG256" s="22">
        <f t="shared" si="102"/>
        <v>0</v>
      </c>
      <c r="AH256" s="22">
        <f t="shared" si="102"/>
        <v>0</v>
      </c>
      <c r="AI256" s="22">
        <f t="shared" si="102"/>
        <v>0</v>
      </c>
      <c r="AJ256" s="22">
        <f t="shared" si="102"/>
        <v>0</v>
      </c>
      <c r="AK256" s="22">
        <f t="shared" si="102"/>
        <v>0</v>
      </c>
      <c r="AL256" s="22">
        <f t="shared" si="102"/>
        <v>0</v>
      </c>
      <c r="AM256" s="22">
        <f t="shared" si="102"/>
        <v>0</v>
      </c>
      <c r="AN256" s="22">
        <f t="shared" si="102"/>
        <v>0</v>
      </c>
    </row>
    <row r="257" spans="1:40" x14ac:dyDescent="0.15">
      <c r="A257" s="171" t="s">
        <v>413</v>
      </c>
      <c r="B257" s="171" t="s">
        <v>61</v>
      </c>
      <c r="C257" s="161" t="s">
        <v>411</v>
      </c>
      <c r="D257" s="142" t="s">
        <v>64</v>
      </c>
      <c r="E257" s="143"/>
      <c r="F257" s="61"/>
      <c r="G257" s="106"/>
      <c r="H257" s="109"/>
      <c r="I257" s="144">
        <f>SUM(I258:I263)</f>
        <v>16</v>
      </c>
      <c r="J257" s="107">
        <f>I257/2</f>
        <v>8</v>
      </c>
      <c r="K257" s="231">
        <v>44455</v>
      </c>
      <c r="L257" s="231">
        <v>44819</v>
      </c>
      <c r="M257" s="239">
        <v>0.59</v>
      </c>
      <c r="N257" s="4" t="e">
        <f ca="1">IF(YEAR(#REF!)=YEAR(TODAY()),IF(MONTH(#REF!)-MONTH(TODAY())&gt;0,IF(MONTH(#REF!)-MONTH(TODAY())&lt;=3,"Renovar Contrato?",""),""),"")</f>
        <v>#REF!</v>
      </c>
      <c r="O257" s="47">
        <f>SUM(P257:AN257)</f>
        <v>0</v>
      </c>
      <c r="P257" s="21">
        <f>P256/24</f>
        <v>0</v>
      </c>
      <c r="Q257" s="21">
        <f t="shared" ref="Q257:AJ257" si="103">Q256/24</f>
        <v>0</v>
      </c>
      <c r="R257" s="21">
        <f t="shared" si="103"/>
        <v>0</v>
      </c>
      <c r="S257" s="21">
        <f t="shared" si="103"/>
        <v>0</v>
      </c>
      <c r="T257" s="21">
        <f t="shared" si="103"/>
        <v>0</v>
      </c>
      <c r="U257" s="21">
        <f t="shared" si="103"/>
        <v>0</v>
      </c>
      <c r="V257" s="21">
        <f t="shared" si="103"/>
        <v>0</v>
      </c>
      <c r="W257" s="21">
        <f t="shared" si="103"/>
        <v>0</v>
      </c>
      <c r="X257" s="21">
        <f t="shared" si="103"/>
        <v>0</v>
      </c>
      <c r="Y257" s="21">
        <f t="shared" si="103"/>
        <v>0</v>
      </c>
      <c r="Z257" s="21">
        <f t="shared" si="103"/>
        <v>0</v>
      </c>
      <c r="AA257" s="21">
        <f t="shared" si="103"/>
        <v>0</v>
      </c>
      <c r="AB257" s="21">
        <f t="shared" si="103"/>
        <v>0</v>
      </c>
      <c r="AC257" s="21">
        <f t="shared" si="103"/>
        <v>0</v>
      </c>
      <c r="AD257" s="21">
        <f t="shared" si="103"/>
        <v>0</v>
      </c>
      <c r="AE257" s="21">
        <f t="shared" si="103"/>
        <v>0</v>
      </c>
      <c r="AF257" s="21">
        <f t="shared" si="103"/>
        <v>0</v>
      </c>
      <c r="AG257" s="21">
        <f t="shared" si="103"/>
        <v>0</v>
      </c>
      <c r="AH257" s="21">
        <f t="shared" si="103"/>
        <v>0</v>
      </c>
      <c r="AI257" s="21">
        <f t="shared" si="103"/>
        <v>0</v>
      </c>
      <c r="AJ257" s="21">
        <f t="shared" si="103"/>
        <v>0</v>
      </c>
      <c r="AK257" s="21">
        <f>AK256/24</f>
        <v>0</v>
      </c>
      <c r="AL257" s="21">
        <f>AL256/24</f>
        <v>0</v>
      </c>
      <c r="AM257" s="21">
        <f t="shared" ref="AM257:AN257" si="104">AM256/24</f>
        <v>0</v>
      </c>
      <c r="AN257" s="21">
        <f t="shared" si="104"/>
        <v>0</v>
      </c>
    </row>
    <row r="258" spans="1:40" x14ac:dyDescent="0.15">
      <c r="B258" s="29"/>
      <c r="C258" s="197"/>
      <c r="D258" s="142"/>
      <c r="E258" s="75" t="s">
        <v>637</v>
      </c>
      <c r="F258" s="130" t="s">
        <v>31</v>
      </c>
      <c r="G258" s="76" t="s">
        <v>55</v>
      </c>
      <c r="H258" s="68">
        <v>1</v>
      </c>
      <c r="I258" s="107">
        <f>SUM(H258:H261)</f>
        <v>8</v>
      </c>
      <c r="K258" s="240"/>
      <c r="L258" s="240"/>
      <c r="M258" s="244"/>
      <c r="N258" s="4"/>
    </row>
    <row r="259" spans="1:40" x14ac:dyDescent="0.15">
      <c r="B259" s="29"/>
      <c r="C259" s="197"/>
      <c r="D259" s="142"/>
      <c r="E259" s="75" t="s">
        <v>638</v>
      </c>
      <c r="F259" s="130" t="s">
        <v>31</v>
      </c>
      <c r="G259" s="76" t="s">
        <v>55</v>
      </c>
      <c r="H259" s="68">
        <v>3</v>
      </c>
      <c r="I259" s="107"/>
      <c r="K259" s="240"/>
      <c r="L259" s="240"/>
      <c r="M259" s="244"/>
      <c r="N259" s="4"/>
    </row>
    <row r="260" spans="1:40" x14ac:dyDescent="0.15">
      <c r="C260" s="351"/>
      <c r="D260" s="142"/>
      <c r="E260" s="75" t="s">
        <v>639</v>
      </c>
      <c r="F260" s="130" t="s">
        <v>31</v>
      </c>
      <c r="G260" s="76" t="s">
        <v>55</v>
      </c>
      <c r="H260" s="68">
        <v>1</v>
      </c>
      <c r="I260" s="107"/>
      <c r="K260" s="243"/>
      <c r="L260" s="243"/>
      <c r="M260" s="244"/>
      <c r="N260" s="4"/>
    </row>
    <row r="261" spans="1:40" x14ac:dyDescent="0.15">
      <c r="C261" s="351"/>
      <c r="D261" s="142"/>
      <c r="E261" s="75" t="s">
        <v>640</v>
      </c>
      <c r="F261" s="130" t="s">
        <v>31</v>
      </c>
      <c r="G261" s="76" t="s">
        <v>55</v>
      </c>
      <c r="H261" s="68">
        <v>3</v>
      </c>
      <c r="I261" s="107"/>
      <c r="K261" s="243"/>
      <c r="L261" s="243"/>
      <c r="M261" s="244"/>
      <c r="N261" s="4"/>
    </row>
    <row r="262" spans="1:40" x14ac:dyDescent="0.15">
      <c r="C262" s="269"/>
      <c r="D262" s="142"/>
      <c r="E262" s="105" t="s">
        <v>408</v>
      </c>
      <c r="F262" s="130" t="s">
        <v>275</v>
      </c>
      <c r="G262" s="60" t="s">
        <v>58</v>
      </c>
      <c r="H262" s="165">
        <v>3</v>
      </c>
      <c r="I262" s="107">
        <f>SUM(H262:H265)</f>
        <v>8</v>
      </c>
      <c r="K262" s="243"/>
      <c r="L262" s="243"/>
      <c r="M262" s="244"/>
      <c r="N262" s="4"/>
    </row>
    <row r="263" spans="1:40" x14ac:dyDescent="0.15">
      <c r="C263" s="269"/>
      <c r="D263" s="142"/>
      <c r="E263" s="105" t="s">
        <v>628</v>
      </c>
      <c r="F263" s="130" t="s">
        <v>76</v>
      </c>
      <c r="G263" s="60" t="s">
        <v>58</v>
      </c>
      <c r="H263" s="59">
        <v>2</v>
      </c>
      <c r="I263" s="107"/>
      <c r="K263" s="243"/>
      <c r="L263" s="243"/>
      <c r="M263" s="244"/>
      <c r="N263" s="4"/>
    </row>
    <row r="264" spans="1:40" x14ac:dyDescent="0.15">
      <c r="C264" s="269"/>
      <c r="D264" s="142"/>
      <c r="E264" s="105" t="s">
        <v>629</v>
      </c>
      <c r="F264" s="130" t="s">
        <v>76</v>
      </c>
      <c r="G264" s="60" t="s">
        <v>58</v>
      </c>
      <c r="H264" s="59">
        <v>2</v>
      </c>
      <c r="I264" s="107"/>
      <c r="K264" s="243"/>
      <c r="L264" s="243"/>
      <c r="M264" s="244"/>
      <c r="N264" s="4"/>
    </row>
    <row r="265" spans="1:40" x14ac:dyDescent="0.15">
      <c r="C265" s="269"/>
      <c r="D265" s="142"/>
      <c r="E265" s="105" t="s">
        <v>267</v>
      </c>
      <c r="F265" s="130" t="s">
        <v>31</v>
      </c>
      <c r="G265" s="60" t="s">
        <v>59</v>
      </c>
      <c r="H265" s="165">
        <v>1</v>
      </c>
      <c r="I265" s="107"/>
      <c r="K265" s="243"/>
      <c r="L265" s="243"/>
      <c r="M265" s="244"/>
      <c r="N265" s="4"/>
    </row>
    <row r="266" spans="1:40" x14ac:dyDescent="0.15">
      <c r="A266" s="31"/>
      <c r="B266" s="31"/>
      <c r="C266" s="96"/>
      <c r="D266" s="97"/>
      <c r="E266" s="98"/>
      <c r="F266" s="99"/>
      <c r="G266" s="100"/>
      <c r="H266" s="99"/>
      <c r="I266" s="101"/>
      <c r="J266" s="102"/>
      <c r="K266" s="236"/>
      <c r="L266" s="236"/>
      <c r="M266" s="237"/>
      <c r="N266" s="4" t="e">
        <f ca="1">IF(YEAR(#REF!)=YEAR(TODAY()),IF(MONTH(#REF!)-MONTH(TODAY())&gt;0,IF(MONTH(#REF!)-MONTH(TODAY())&lt;=3,"Renovar Contrato?",""),""),"")</f>
        <v>#REF!</v>
      </c>
      <c r="O266" s="47">
        <f>SUM(P266:AN266)</f>
        <v>0</v>
      </c>
      <c r="P266" s="22">
        <f t="shared" ref="P266:AN266" si="105">SUM(P268:P270)</f>
        <v>0</v>
      </c>
      <c r="Q266" s="22">
        <f t="shared" si="105"/>
        <v>0</v>
      </c>
      <c r="R266" s="22">
        <f t="shared" si="105"/>
        <v>0</v>
      </c>
      <c r="S266" s="22">
        <f t="shared" si="105"/>
        <v>0</v>
      </c>
      <c r="T266" s="22">
        <f t="shared" si="105"/>
        <v>0</v>
      </c>
      <c r="U266" s="22">
        <f t="shared" si="105"/>
        <v>0</v>
      </c>
      <c r="V266" s="22">
        <f t="shared" si="105"/>
        <v>0</v>
      </c>
      <c r="W266" s="22">
        <f t="shared" si="105"/>
        <v>0</v>
      </c>
      <c r="X266" s="22">
        <f t="shared" si="105"/>
        <v>0</v>
      </c>
      <c r="Y266" s="22">
        <f t="shared" si="105"/>
        <v>0</v>
      </c>
      <c r="Z266" s="22">
        <f t="shared" si="105"/>
        <v>0</v>
      </c>
      <c r="AA266" s="22">
        <f t="shared" si="105"/>
        <v>0</v>
      </c>
      <c r="AB266" s="22">
        <f t="shared" si="105"/>
        <v>0</v>
      </c>
      <c r="AC266" s="22">
        <f t="shared" si="105"/>
        <v>0</v>
      </c>
      <c r="AD266" s="22">
        <f t="shared" si="105"/>
        <v>0</v>
      </c>
      <c r="AE266" s="22">
        <f t="shared" si="105"/>
        <v>0</v>
      </c>
      <c r="AF266" s="22">
        <f t="shared" si="105"/>
        <v>0</v>
      </c>
      <c r="AG266" s="22">
        <f t="shared" si="105"/>
        <v>0</v>
      </c>
      <c r="AH266" s="22">
        <f t="shared" si="105"/>
        <v>0</v>
      </c>
      <c r="AI266" s="22">
        <f t="shared" si="105"/>
        <v>0</v>
      </c>
      <c r="AJ266" s="22">
        <f t="shared" si="105"/>
        <v>0</v>
      </c>
      <c r="AK266" s="22">
        <f t="shared" si="105"/>
        <v>0</v>
      </c>
      <c r="AL266" s="22">
        <f t="shared" si="105"/>
        <v>0</v>
      </c>
      <c r="AM266" s="22">
        <f t="shared" si="105"/>
        <v>0</v>
      </c>
      <c r="AN266" s="22">
        <f t="shared" si="105"/>
        <v>0</v>
      </c>
    </row>
    <row r="267" spans="1:40" x14ac:dyDescent="0.15">
      <c r="A267" s="65" t="s">
        <v>684</v>
      </c>
      <c r="B267" s="65" t="s">
        <v>61</v>
      </c>
      <c r="C267" s="221" t="s">
        <v>574</v>
      </c>
      <c r="D267" s="69" t="s">
        <v>64</v>
      </c>
      <c r="E267" s="93"/>
      <c r="F267" s="94"/>
      <c r="G267" s="95"/>
      <c r="H267" s="92"/>
      <c r="I267" s="91">
        <f>SUM(I268:I270)</f>
        <v>4</v>
      </c>
      <c r="J267" s="88">
        <f>I267/2</f>
        <v>2</v>
      </c>
      <c r="K267" s="231" t="s">
        <v>564</v>
      </c>
      <c r="L267" s="62">
        <v>44619</v>
      </c>
      <c r="M267" s="239">
        <v>0.3</v>
      </c>
      <c r="N267" s="4" t="e">
        <f ca="1">IF(YEAR(#REF!)=YEAR(TODAY()),IF(MONTH(#REF!)-MONTH(TODAY())&gt;0,IF(MONTH(#REF!)-MONTH(TODAY())&lt;=3,"Renovar Contrato?",""),""),"")</f>
        <v>#REF!</v>
      </c>
      <c r="O267" s="47">
        <f>SUM(P267:AN267)</f>
        <v>0</v>
      </c>
      <c r="P267" s="21">
        <f>P266/24</f>
        <v>0</v>
      </c>
      <c r="Q267" s="21">
        <f t="shared" ref="Q267:AJ267" si="106">Q266/24</f>
        <v>0</v>
      </c>
      <c r="R267" s="21">
        <f t="shared" si="106"/>
        <v>0</v>
      </c>
      <c r="S267" s="21">
        <f t="shared" si="106"/>
        <v>0</v>
      </c>
      <c r="T267" s="21">
        <f t="shared" si="106"/>
        <v>0</v>
      </c>
      <c r="U267" s="21">
        <f t="shared" si="106"/>
        <v>0</v>
      </c>
      <c r="V267" s="21">
        <f t="shared" si="106"/>
        <v>0</v>
      </c>
      <c r="W267" s="21">
        <f t="shared" si="106"/>
        <v>0</v>
      </c>
      <c r="X267" s="21">
        <f t="shared" si="106"/>
        <v>0</v>
      </c>
      <c r="Y267" s="21">
        <f t="shared" si="106"/>
        <v>0</v>
      </c>
      <c r="Z267" s="21">
        <f t="shared" si="106"/>
        <v>0</v>
      </c>
      <c r="AA267" s="21">
        <f t="shared" si="106"/>
        <v>0</v>
      </c>
      <c r="AB267" s="21">
        <f t="shared" si="106"/>
        <v>0</v>
      </c>
      <c r="AC267" s="21">
        <f t="shared" si="106"/>
        <v>0</v>
      </c>
      <c r="AD267" s="21">
        <f t="shared" si="106"/>
        <v>0</v>
      </c>
      <c r="AE267" s="21">
        <f t="shared" si="106"/>
        <v>0</v>
      </c>
      <c r="AF267" s="21">
        <f t="shared" si="106"/>
        <v>0</v>
      </c>
      <c r="AG267" s="21">
        <f t="shared" si="106"/>
        <v>0</v>
      </c>
      <c r="AH267" s="21">
        <f t="shared" si="106"/>
        <v>0</v>
      </c>
      <c r="AI267" s="21">
        <f t="shared" si="106"/>
        <v>0</v>
      </c>
      <c r="AJ267" s="21">
        <f t="shared" si="106"/>
        <v>0</v>
      </c>
      <c r="AK267" s="21">
        <f>AK266/24</f>
        <v>0</v>
      </c>
      <c r="AL267" s="21">
        <f>AL266/24</f>
        <v>0</v>
      </c>
      <c r="AM267" s="21">
        <f t="shared" ref="AM267:AN267" si="107">AM266/24</f>
        <v>0</v>
      </c>
      <c r="AN267" s="21">
        <f t="shared" si="107"/>
        <v>0</v>
      </c>
    </row>
    <row r="268" spans="1:40" x14ac:dyDescent="0.15">
      <c r="B268" s="29"/>
      <c r="C268" s="341"/>
      <c r="D268" s="23"/>
      <c r="E268" s="105" t="s">
        <v>175</v>
      </c>
      <c r="F268" s="59" t="s">
        <v>14</v>
      </c>
      <c r="G268" s="60" t="s">
        <v>62</v>
      </c>
      <c r="H268" s="59">
        <v>2</v>
      </c>
      <c r="I268" s="107">
        <f>SUM(H268:H269)</f>
        <v>4</v>
      </c>
      <c r="K268" s="371"/>
      <c r="L268" s="371"/>
      <c r="M268" s="371"/>
      <c r="N268" s="4"/>
    </row>
    <row r="269" spans="1:40" x14ac:dyDescent="0.15">
      <c r="C269" s="342"/>
      <c r="D269" s="23"/>
      <c r="E269" s="105" t="s">
        <v>400</v>
      </c>
      <c r="F269" s="59" t="s">
        <v>14</v>
      </c>
      <c r="G269" s="60" t="s">
        <v>62</v>
      </c>
      <c r="H269" s="59">
        <v>2</v>
      </c>
      <c r="I269" s="107"/>
      <c r="K269" s="371"/>
      <c r="L269" s="371"/>
      <c r="M269" s="371"/>
      <c r="N269" s="4"/>
    </row>
    <row r="270" spans="1:40" x14ac:dyDescent="0.15">
      <c r="C270" s="111"/>
      <c r="D270" s="23"/>
      <c r="E270" s="105"/>
      <c r="F270" s="130"/>
      <c r="G270" s="60"/>
      <c r="H270" s="165"/>
      <c r="I270" s="107">
        <f>SUM(H270)</f>
        <v>0</v>
      </c>
      <c r="K270" s="371"/>
      <c r="L270" s="371"/>
      <c r="M270" s="371"/>
      <c r="N270" s="4"/>
    </row>
    <row r="271" spans="1:40" x14ac:dyDescent="0.15">
      <c r="A271" s="132"/>
      <c r="B271" s="132"/>
      <c r="C271" s="166"/>
      <c r="D271" s="167"/>
      <c r="E271" s="168"/>
      <c r="F271" s="168"/>
      <c r="G271" s="169"/>
      <c r="H271" s="168"/>
      <c r="I271" s="170"/>
      <c r="J271" s="170"/>
      <c r="K271" s="241"/>
      <c r="L271" s="241"/>
      <c r="M271" s="242"/>
      <c r="N271" s="4" t="e">
        <f ca="1">IF(YEAR(#REF!)=YEAR(TODAY()),IF(MONTH(#REF!)-MONTH(TODAY())&gt;0,IF(MONTH(#REF!)-MONTH(TODAY())&lt;=3,"Renovar Contrato?",""),""),"")</f>
        <v>#REF!</v>
      </c>
      <c r="O271" s="47">
        <f>SUM(P271:AN271)</f>
        <v>8</v>
      </c>
      <c r="P271" s="22">
        <f t="shared" ref="P271:AN271" si="108">SUM(P273:P278)</f>
        <v>0</v>
      </c>
      <c r="Q271" s="22">
        <f t="shared" si="108"/>
        <v>8</v>
      </c>
      <c r="R271" s="22">
        <f t="shared" si="108"/>
        <v>0</v>
      </c>
      <c r="S271" s="22">
        <f t="shared" si="108"/>
        <v>0</v>
      </c>
      <c r="T271" s="22">
        <f t="shared" si="108"/>
        <v>0</v>
      </c>
      <c r="U271" s="22">
        <f t="shared" si="108"/>
        <v>0</v>
      </c>
      <c r="V271" s="22">
        <f t="shared" si="108"/>
        <v>0</v>
      </c>
      <c r="W271" s="22">
        <f t="shared" si="108"/>
        <v>0</v>
      </c>
      <c r="X271" s="22">
        <f t="shared" si="108"/>
        <v>0</v>
      </c>
      <c r="Y271" s="22">
        <f t="shared" si="108"/>
        <v>0</v>
      </c>
      <c r="Z271" s="22">
        <f t="shared" si="108"/>
        <v>0</v>
      </c>
      <c r="AA271" s="22">
        <f t="shared" si="108"/>
        <v>0</v>
      </c>
      <c r="AB271" s="22">
        <f t="shared" si="108"/>
        <v>0</v>
      </c>
      <c r="AC271" s="22">
        <f t="shared" si="108"/>
        <v>0</v>
      </c>
      <c r="AD271" s="22">
        <f t="shared" si="108"/>
        <v>0</v>
      </c>
      <c r="AE271" s="22">
        <f t="shared" si="108"/>
        <v>0</v>
      </c>
      <c r="AF271" s="22">
        <f t="shared" si="108"/>
        <v>0</v>
      </c>
      <c r="AG271" s="22">
        <f t="shared" si="108"/>
        <v>0</v>
      </c>
      <c r="AH271" s="22">
        <f t="shared" si="108"/>
        <v>0</v>
      </c>
      <c r="AI271" s="22">
        <f t="shared" si="108"/>
        <v>0</v>
      </c>
      <c r="AJ271" s="22">
        <f t="shared" si="108"/>
        <v>0</v>
      </c>
      <c r="AK271" s="22">
        <f t="shared" si="108"/>
        <v>0</v>
      </c>
      <c r="AL271" s="22">
        <f t="shared" si="108"/>
        <v>0</v>
      </c>
      <c r="AM271" s="22">
        <f t="shared" si="108"/>
        <v>0</v>
      </c>
      <c r="AN271" s="22">
        <f t="shared" si="108"/>
        <v>0</v>
      </c>
    </row>
    <row r="272" spans="1:40" x14ac:dyDescent="0.15">
      <c r="A272" s="171" t="s">
        <v>165</v>
      </c>
      <c r="B272" s="112" t="s">
        <v>54</v>
      </c>
      <c r="C272" s="161" t="s">
        <v>166</v>
      </c>
      <c r="D272" s="142" t="s">
        <v>64</v>
      </c>
      <c r="E272" s="143"/>
      <c r="F272" s="61"/>
      <c r="G272" s="106"/>
      <c r="H272" s="109"/>
      <c r="I272" s="144">
        <f>SUM(I273:I278)</f>
        <v>12</v>
      </c>
      <c r="J272" s="107">
        <f>I272/2</f>
        <v>6</v>
      </c>
      <c r="K272" s="231">
        <v>44455</v>
      </c>
      <c r="L272" s="231">
        <v>44819</v>
      </c>
      <c r="M272" s="239">
        <v>0.5</v>
      </c>
      <c r="N272" s="4" t="e">
        <f ca="1">IF(YEAR(#REF!)=YEAR(TODAY()),IF(MONTH(#REF!)-MONTH(TODAY())&gt;0,IF(MONTH(#REF!)-MONTH(TODAY())&lt;=3,"Renovar Contrato?",""),""),"")</f>
        <v>#REF!</v>
      </c>
      <c r="O272" s="47">
        <f>SUM(P272:AN272)</f>
        <v>0.33333333333333331</v>
      </c>
      <c r="P272" s="21">
        <f>P271/24</f>
        <v>0</v>
      </c>
      <c r="Q272" s="21">
        <f t="shared" ref="Q272:AJ272" si="109">Q271/24</f>
        <v>0.33333333333333331</v>
      </c>
      <c r="R272" s="21">
        <f t="shared" si="109"/>
        <v>0</v>
      </c>
      <c r="S272" s="21">
        <f t="shared" si="109"/>
        <v>0</v>
      </c>
      <c r="T272" s="21">
        <f t="shared" si="109"/>
        <v>0</v>
      </c>
      <c r="U272" s="21">
        <f t="shared" si="109"/>
        <v>0</v>
      </c>
      <c r="V272" s="21">
        <f t="shared" si="109"/>
        <v>0</v>
      </c>
      <c r="W272" s="21">
        <f t="shared" si="109"/>
        <v>0</v>
      </c>
      <c r="X272" s="21">
        <f t="shared" si="109"/>
        <v>0</v>
      </c>
      <c r="Y272" s="21">
        <f t="shared" si="109"/>
        <v>0</v>
      </c>
      <c r="Z272" s="21">
        <f t="shared" si="109"/>
        <v>0</v>
      </c>
      <c r="AA272" s="21">
        <f t="shared" si="109"/>
        <v>0</v>
      </c>
      <c r="AB272" s="21">
        <f t="shared" si="109"/>
        <v>0</v>
      </c>
      <c r="AC272" s="21">
        <f t="shared" si="109"/>
        <v>0</v>
      </c>
      <c r="AD272" s="21">
        <f t="shared" si="109"/>
        <v>0</v>
      </c>
      <c r="AE272" s="21">
        <f t="shared" si="109"/>
        <v>0</v>
      </c>
      <c r="AF272" s="21">
        <f t="shared" si="109"/>
        <v>0</v>
      </c>
      <c r="AG272" s="21">
        <f t="shared" si="109"/>
        <v>0</v>
      </c>
      <c r="AH272" s="21">
        <f t="shared" si="109"/>
        <v>0</v>
      </c>
      <c r="AI272" s="21">
        <f t="shared" si="109"/>
        <v>0</v>
      </c>
      <c r="AJ272" s="21">
        <f t="shared" si="109"/>
        <v>0</v>
      </c>
      <c r="AK272" s="21">
        <f>AK271/24</f>
        <v>0</v>
      </c>
      <c r="AL272" s="21">
        <f>AL271/24</f>
        <v>0</v>
      </c>
      <c r="AM272" s="21">
        <f t="shared" ref="AM272:AN272" si="110">AM271/24</f>
        <v>0</v>
      </c>
      <c r="AN272" s="21">
        <f t="shared" si="110"/>
        <v>0</v>
      </c>
    </row>
    <row r="273" spans="1:40" x14ac:dyDescent="0.15">
      <c r="B273" s="173"/>
      <c r="C273" s="197"/>
      <c r="D273" s="142"/>
      <c r="E273" s="75" t="s">
        <v>148</v>
      </c>
      <c r="F273" s="68" t="s">
        <v>13</v>
      </c>
      <c r="G273" s="76" t="s">
        <v>56</v>
      </c>
      <c r="H273" s="68">
        <v>2</v>
      </c>
      <c r="I273" s="107">
        <f>SUM(H273:H275)</f>
        <v>6</v>
      </c>
      <c r="J273" s="107"/>
      <c r="K273" s="240"/>
      <c r="L273" s="240"/>
      <c r="M273" s="66"/>
      <c r="N273" s="4" t="e">
        <f ca="1">IF(YEAR(#REF!)=YEAR(TODAY()),IF(MONTH(#REF!)-MONTH(TODAY())&gt;0,IF(MONTH(#REF!)-MONTH(TODAY())&lt;=3,"Renovar Contrato?",""),""),"")</f>
        <v>#REF!</v>
      </c>
      <c r="O273" s="7"/>
      <c r="P273" s="28" t="str">
        <f t="shared" ref="P273:AN278" si="111">IF($F273=P$1,$H273," ")</f>
        <v xml:space="preserve"> </v>
      </c>
      <c r="Q273" s="28">
        <f t="shared" si="111"/>
        <v>2</v>
      </c>
      <c r="R273" s="28" t="str">
        <f t="shared" si="111"/>
        <v xml:space="preserve"> </v>
      </c>
      <c r="S273" s="28" t="str">
        <f t="shared" si="111"/>
        <v xml:space="preserve"> </v>
      </c>
      <c r="T273" s="28" t="str">
        <f t="shared" si="111"/>
        <v xml:space="preserve"> </v>
      </c>
      <c r="U273" s="28" t="str">
        <f t="shared" si="111"/>
        <v xml:space="preserve"> </v>
      </c>
      <c r="V273" s="28" t="str">
        <f t="shared" si="111"/>
        <v xml:space="preserve"> </v>
      </c>
      <c r="W273" s="28" t="str">
        <f t="shared" si="111"/>
        <v xml:space="preserve"> </v>
      </c>
      <c r="X273" s="28" t="str">
        <f t="shared" si="111"/>
        <v xml:space="preserve"> </v>
      </c>
      <c r="Y273" s="28" t="str">
        <f t="shared" si="111"/>
        <v xml:space="preserve"> </v>
      </c>
      <c r="Z273" s="28" t="str">
        <f t="shared" si="111"/>
        <v xml:space="preserve"> </v>
      </c>
      <c r="AA273" s="28" t="str">
        <f t="shared" si="111"/>
        <v xml:space="preserve"> </v>
      </c>
      <c r="AB273" s="28" t="str">
        <f t="shared" si="111"/>
        <v xml:space="preserve"> </v>
      </c>
      <c r="AC273" s="28" t="str">
        <f t="shared" si="111"/>
        <v xml:space="preserve"> </v>
      </c>
      <c r="AD273" s="28" t="str">
        <f t="shared" si="111"/>
        <v xml:space="preserve"> </v>
      </c>
      <c r="AE273" s="28" t="str">
        <f t="shared" si="111"/>
        <v xml:space="preserve"> </v>
      </c>
      <c r="AF273" s="28" t="str">
        <f t="shared" si="111"/>
        <v xml:space="preserve"> </v>
      </c>
      <c r="AG273" s="28" t="str">
        <f t="shared" si="111"/>
        <v xml:space="preserve"> </v>
      </c>
      <c r="AH273" s="28" t="str">
        <f t="shared" si="111"/>
        <v xml:space="preserve"> </v>
      </c>
      <c r="AI273" s="28" t="str">
        <f t="shared" si="111"/>
        <v xml:space="preserve"> </v>
      </c>
      <c r="AJ273" s="28" t="str">
        <f t="shared" si="111"/>
        <v xml:space="preserve"> </v>
      </c>
      <c r="AK273" s="28" t="str">
        <f t="shared" si="111"/>
        <v xml:space="preserve"> </v>
      </c>
      <c r="AL273" s="28" t="str">
        <f t="shared" si="111"/>
        <v xml:space="preserve"> </v>
      </c>
      <c r="AM273" s="28" t="str">
        <f t="shared" si="111"/>
        <v xml:space="preserve"> </v>
      </c>
      <c r="AN273" s="28" t="str">
        <f t="shared" si="111"/>
        <v xml:space="preserve"> </v>
      </c>
    </row>
    <row r="274" spans="1:40" x14ac:dyDescent="0.15">
      <c r="A274" s="161"/>
      <c r="B274" s="146"/>
      <c r="C274" s="351"/>
      <c r="D274" s="142"/>
      <c r="E274" s="105" t="s">
        <v>149</v>
      </c>
      <c r="F274" s="59" t="s">
        <v>13</v>
      </c>
      <c r="G274" s="60" t="s">
        <v>56</v>
      </c>
      <c r="H274" s="59">
        <v>2</v>
      </c>
      <c r="I274" s="107"/>
      <c r="J274" s="107"/>
      <c r="K274" s="7"/>
      <c r="L274" s="7"/>
      <c r="M274" s="7"/>
      <c r="N274" s="4" t="str">
        <f ca="1">IF(YEAR(L283)=YEAR(TODAY()),IF(MONTH(L283)-MONTH(TODAY())&gt;0,IF(MONTH(L283)-MONTH(TODAY())&lt;=3,"Renovar Contrato?",""),""),"")</f>
        <v/>
      </c>
      <c r="O274" s="7"/>
      <c r="P274" s="28" t="str">
        <f t="shared" si="111"/>
        <v xml:space="preserve"> </v>
      </c>
      <c r="Q274" s="28">
        <f t="shared" si="111"/>
        <v>2</v>
      </c>
      <c r="R274" s="28" t="str">
        <f t="shared" si="111"/>
        <v xml:space="preserve"> </v>
      </c>
      <c r="S274" s="28" t="str">
        <f t="shared" si="111"/>
        <v xml:space="preserve"> </v>
      </c>
      <c r="T274" s="28" t="str">
        <f t="shared" si="111"/>
        <v xml:space="preserve"> </v>
      </c>
      <c r="U274" s="28" t="str">
        <f t="shared" si="111"/>
        <v xml:space="preserve"> </v>
      </c>
      <c r="V274" s="28" t="str">
        <f t="shared" si="111"/>
        <v xml:space="preserve"> </v>
      </c>
      <c r="W274" s="28" t="str">
        <f t="shared" si="111"/>
        <v xml:space="preserve"> </v>
      </c>
      <c r="X274" s="28" t="str">
        <f t="shared" si="111"/>
        <v xml:space="preserve"> </v>
      </c>
      <c r="Y274" s="28" t="str">
        <f t="shared" si="111"/>
        <v xml:space="preserve"> </v>
      </c>
      <c r="Z274" s="28" t="str">
        <f t="shared" si="111"/>
        <v xml:space="preserve"> </v>
      </c>
      <c r="AA274" s="28" t="str">
        <f t="shared" si="111"/>
        <v xml:space="preserve"> </v>
      </c>
      <c r="AB274" s="28" t="str">
        <f t="shared" si="111"/>
        <v xml:space="preserve"> </v>
      </c>
      <c r="AC274" s="28" t="str">
        <f t="shared" si="111"/>
        <v xml:space="preserve"> </v>
      </c>
      <c r="AD274" s="28" t="str">
        <f t="shared" si="111"/>
        <v xml:space="preserve"> </v>
      </c>
      <c r="AE274" s="28" t="str">
        <f t="shared" si="111"/>
        <v xml:space="preserve"> </v>
      </c>
      <c r="AF274" s="28" t="str">
        <f t="shared" si="111"/>
        <v xml:space="preserve"> </v>
      </c>
      <c r="AG274" s="28" t="str">
        <f t="shared" si="111"/>
        <v xml:space="preserve"> </v>
      </c>
      <c r="AH274" s="28" t="str">
        <f t="shared" si="111"/>
        <v xml:space="preserve"> </v>
      </c>
      <c r="AI274" s="28" t="str">
        <f t="shared" si="111"/>
        <v xml:space="preserve"> </v>
      </c>
      <c r="AJ274" s="28" t="str">
        <f t="shared" si="111"/>
        <v xml:space="preserve"> </v>
      </c>
      <c r="AK274" s="28" t="str">
        <f t="shared" si="111"/>
        <v xml:space="preserve"> </v>
      </c>
      <c r="AL274" s="28" t="str">
        <f t="shared" si="111"/>
        <v xml:space="preserve"> </v>
      </c>
      <c r="AM274" s="28" t="str">
        <f t="shared" si="111"/>
        <v xml:space="preserve"> </v>
      </c>
      <c r="AN274" s="28" t="str">
        <f t="shared" si="111"/>
        <v xml:space="preserve"> </v>
      </c>
    </row>
    <row r="275" spans="1:40" x14ac:dyDescent="0.15">
      <c r="A275" s="161"/>
      <c r="B275" s="146"/>
      <c r="C275" s="71"/>
      <c r="D275" s="142"/>
      <c r="E275" s="368" t="s">
        <v>210</v>
      </c>
      <c r="F275" s="59" t="s">
        <v>24</v>
      </c>
      <c r="G275" s="60" t="s">
        <v>55</v>
      </c>
      <c r="H275" s="59">
        <v>2</v>
      </c>
      <c r="I275" s="107"/>
      <c r="J275" s="107"/>
      <c r="K275" s="7"/>
      <c r="L275" s="7"/>
      <c r="M275" s="7"/>
      <c r="N275" s="4"/>
      <c r="O275" s="7"/>
    </row>
    <row r="276" spans="1:40" x14ac:dyDescent="0.15">
      <c r="A276" s="146"/>
      <c r="B276" s="146"/>
      <c r="C276" s="161"/>
      <c r="D276" s="142"/>
      <c r="E276" s="105" t="s">
        <v>580</v>
      </c>
      <c r="F276" s="59" t="s">
        <v>13</v>
      </c>
      <c r="G276" s="60" t="s">
        <v>59</v>
      </c>
      <c r="H276" s="59">
        <v>2</v>
      </c>
      <c r="I276" s="107">
        <f>SUM(H276:H278)</f>
        <v>6</v>
      </c>
      <c r="J276" s="107"/>
      <c r="K276" s="233"/>
      <c r="L276" s="233"/>
      <c r="M276" s="245"/>
      <c r="N276" s="4" t="str">
        <f t="shared" ref="N276:N278" ca="1" si="112">IF(YEAR(L276)=YEAR(TODAY()),IF(MONTH(L276)-MONTH(TODAY())&gt;0,IF(MONTH(L276)-MONTH(TODAY())&lt;=3,"Renovar Contrato?",""),""),"")</f>
        <v/>
      </c>
      <c r="O276" s="7"/>
      <c r="P276" s="28" t="str">
        <f t="shared" si="111"/>
        <v xml:space="preserve"> </v>
      </c>
      <c r="Q276" s="28">
        <f t="shared" si="111"/>
        <v>2</v>
      </c>
      <c r="R276" s="28" t="str">
        <f t="shared" si="111"/>
        <v xml:space="preserve"> </v>
      </c>
      <c r="S276" s="28" t="str">
        <f t="shared" si="111"/>
        <v xml:space="preserve"> </v>
      </c>
      <c r="T276" s="28" t="str">
        <f t="shared" si="111"/>
        <v xml:space="preserve"> </v>
      </c>
      <c r="U276" s="28" t="str">
        <f t="shared" si="111"/>
        <v xml:space="preserve"> </v>
      </c>
      <c r="V276" s="28" t="str">
        <f t="shared" si="111"/>
        <v xml:space="preserve"> </v>
      </c>
      <c r="W276" s="28" t="str">
        <f t="shared" si="111"/>
        <v xml:space="preserve"> </v>
      </c>
      <c r="X276" s="28" t="str">
        <f t="shared" si="111"/>
        <v xml:space="preserve"> </v>
      </c>
      <c r="Y276" s="28" t="str">
        <f t="shared" si="111"/>
        <v xml:space="preserve"> </v>
      </c>
      <c r="Z276" s="28" t="str">
        <f t="shared" si="111"/>
        <v xml:space="preserve"> </v>
      </c>
      <c r="AA276" s="28" t="str">
        <f t="shared" si="111"/>
        <v xml:space="preserve"> </v>
      </c>
      <c r="AB276" s="28" t="str">
        <f t="shared" si="111"/>
        <v xml:space="preserve"> </v>
      </c>
      <c r="AC276" s="28" t="str">
        <f t="shared" si="111"/>
        <v xml:space="preserve"> </v>
      </c>
      <c r="AD276" s="28" t="str">
        <f t="shared" si="111"/>
        <v xml:space="preserve"> </v>
      </c>
      <c r="AE276" s="28" t="str">
        <f t="shared" si="111"/>
        <v xml:space="preserve"> </v>
      </c>
      <c r="AF276" s="28" t="str">
        <f t="shared" si="111"/>
        <v xml:space="preserve"> </v>
      </c>
      <c r="AG276" s="28" t="str">
        <f t="shared" si="111"/>
        <v xml:space="preserve"> </v>
      </c>
      <c r="AH276" s="28" t="str">
        <f t="shared" si="111"/>
        <v xml:space="preserve"> </v>
      </c>
      <c r="AI276" s="28" t="str">
        <f t="shared" si="111"/>
        <v xml:space="preserve"> </v>
      </c>
      <c r="AJ276" s="28" t="str">
        <f t="shared" si="111"/>
        <v xml:space="preserve"> </v>
      </c>
      <c r="AK276" s="28" t="str">
        <f t="shared" si="111"/>
        <v xml:space="preserve"> </v>
      </c>
      <c r="AL276" s="28" t="str">
        <f t="shared" si="111"/>
        <v xml:space="preserve"> </v>
      </c>
      <c r="AM276" s="28" t="str">
        <f t="shared" si="111"/>
        <v xml:space="preserve"> </v>
      </c>
      <c r="AN276" s="28" t="str">
        <f t="shared" si="111"/>
        <v xml:space="preserve"> </v>
      </c>
    </row>
    <row r="277" spans="1:40" x14ac:dyDescent="0.15">
      <c r="A277" s="146"/>
      <c r="B277" s="146"/>
      <c r="C277" s="161"/>
      <c r="D277" s="142"/>
      <c r="E277" s="105" t="s">
        <v>169</v>
      </c>
      <c r="F277" s="59" t="s">
        <v>13</v>
      </c>
      <c r="G277" s="60" t="s">
        <v>59</v>
      </c>
      <c r="H277" s="59">
        <v>2</v>
      </c>
      <c r="I277" s="107"/>
      <c r="J277" s="107"/>
      <c r="K277" s="233"/>
      <c r="L277" s="233"/>
      <c r="M277" s="245"/>
      <c r="N277" s="4"/>
      <c r="O277" s="7"/>
    </row>
    <row r="278" spans="1:40" x14ac:dyDescent="0.15">
      <c r="A278" s="146"/>
      <c r="B278" s="146"/>
      <c r="C278" s="161"/>
      <c r="D278" s="142"/>
      <c r="E278" s="105" t="s">
        <v>170</v>
      </c>
      <c r="F278" s="59" t="s">
        <v>13</v>
      </c>
      <c r="G278" s="60" t="s">
        <v>59</v>
      </c>
      <c r="H278" s="59">
        <v>2</v>
      </c>
      <c r="I278" s="107"/>
      <c r="J278" s="107"/>
      <c r="K278" s="233"/>
      <c r="L278" s="233"/>
      <c r="M278" s="245"/>
      <c r="N278" s="4" t="str">
        <f t="shared" ca="1" si="112"/>
        <v/>
      </c>
      <c r="O278" s="7"/>
      <c r="P278" s="28" t="str">
        <f t="shared" si="111"/>
        <v xml:space="preserve"> </v>
      </c>
      <c r="Q278" s="28">
        <f t="shared" si="111"/>
        <v>2</v>
      </c>
      <c r="R278" s="28" t="str">
        <f t="shared" si="111"/>
        <v xml:space="preserve"> </v>
      </c>
      <c r="S278" s="28" t="str">
        <f t="shared" si="111"/>
        <v xml:space="preserve"> </v>
      </c>
      <c r="T278" s="28" t="str">
        <f t="shared" si="111"/>
        <v xml:space="preserve"> </v>
      </c>
      <c r="U278" s="28" t="str">
        <f t="shared" si="111"/>
        <v xml:space="preserve"> </v>
      </c>
      <c r="V278" s="28" t="str">
        <f t="shared" si="111"/>
        <v xml:space="preserve"> </v>
      </c>
      <c r="W278" s="28" t="str">
        <f t="shared" si="111"/>
        <v xml:space="preserve"> </v>
      </c>
      <c r="X278" s="28" t="str">
        <f t="shared" si="111"/>
        <v xml:space="preserve"> </v>
      </c>
      <c r="Y278" s="28" t="str">
        <f t="shared" si="111"/>
        <v xml:space="preserve"> </v>
      </c>
      <c r="Z278" s="28" t="str">
        <f t="shared" si="111"/>
        <v xml:space="preserve"> </v>
      </c>
      <c r="AA278" s="28" t="str">
        <f t="shared" si="111"/>
        <v xml:space="preserve"> </v>
      </c>
      <c r="AB278" s="28" t="str">
        <f t="shared" si="111"/>
        <v xml:space="preserve"> </v>
      </c>
      <c r="AC278" s="28" t="str">
        <f t="shared" si="111"/>
        <v xml:space="preserve"> </v>
      </c>
      <c r="AD278" s="28" t="str">
        <f t="shared" si="111"/>
        <v xml:space="preserve"> </v>
      </c>
      <c r="AE278" s="28" t="str">
        <f t="shared" si="111"/>
        <v xml:space="preserve"> </v>
      </c>
      <c r="AF278" s="28" t="str">
        <f t="shared" si="111"/>
        <v xml:space="preserve"> </v>
      </c>
      <c r="AG278" s="28" t="str">
        <f t="shared" si="111"/>
        <v xml:space="preserve"> </v>
      </c>
      <c r="AH278" s="28" t="str">
        <f t="shared" si="111"/>
        <v xml:space="preserve"> </v>
      </c>
      <c r="AI278" s="28" t="str">
        <f t="shared" si="111"/>
        <v xml:space="preserve"> </v>
      </c>
      <c r="AJ278" s="28" t="str">
        <f t="shared" si="111"/>
        <v xml:space="preserve"> </v>
      </c>
      <c r="AK278" s="28" t="str">
        <f t="shared" si="111"/>
        <v xml:space="preserve"> </v>
      </c>
      <c r="AL278" s="28" t="str">
        <f t="shared" si="111"/>
        <v xml:space="preserve"> </v>
      </c>
      <c r="AM278" s="28" t="str">
        <f t="shared" si="111"/>
        <v xml:space="preserve"> </v>
      </c>
      <c r="AN278" s="28" t="str">
        <f t="shared" si="111"/>
        <v xml:space="preserve"> </v>
      </c>
    </row>
    <row r="279" spans="1:40" x14ac:dyDescent="0.15">
      <c r="A279" s="198"/>
      <c r="B279" s="198"/>
      <c r="C279" s="199"/>
      <c r="D279" s="200"/>
      <c r="E279" s="201"/>
      <c r="F279" s="202"/>
      <c r="G279" s="203"/>
      <c r="H279" s="202"/>
      <c r="I279" s="204"/>
      <c r="J279" s="204"/>
      <c r="K279" s="248"/>
      <c r="L279" s="248"/>
      <c r="M279" s="249"/>
      <c r="N279" s="4" t="str">
        <f ca="1">IF(YEAR(L279)=YEAR(TODAY()),IF(MONTH(L279)-MONTH(TODAY())&gt;0,IF(MONTH(L279)-MONTH(TODAY())&lt;=3,"Renovar Contrato?",""),""),"")</f>
        <v/>
      </c>
      <c r="O279" s="47" t="e">
        <f>SUM(P279:AN279)</f>
        <v>#REF!</v>
      </c>
      <c r="P279" s="22" t="e">
        <f t="shared" ref="P279:AN279" si="113">SUM(P281:P304)</f>
        <v>#REF!</v>
      </c>
      <c r="Q279" s="22" t="e">
        <f t="shared" si="113"/>
        <v>#REF!</v>
      </c>
      <c r="R279" s="22" t="e">
        <f t="shared" si="113"/>
        <v>#REF!</v>
      </c>
      <c r="S279" s="22" t="e">
        <f t="shared" si="113"/>
        <v>#REF!</v>
      </c>
      <c r="T279" s="22" t="e">
        <f t="shared" si="113"/>
        <v>#REF!</v>
      </c>
      <c r="U279" s="22" t="e">
        <f t="shared" si="113"/>
        <v>#REF!</v>
      </c>
      <c r="V279" s="22" t="e">
        <f t="shared" si="113"/>
        <v>#REF!</v>
      </c>
      <c r="W279" s="22" t="e">
        <f t="shared" si="113"/>
        <v>#REF!</v>
      </c>
      <c r="X279" s="22" t="e">
        <f t="shared" si="113"/>
        <v>#REF!</v>
      </c>
      <c r="Y279" s="22" t="e">
        <f t="shared" si="113"/>
        <v>#REF!</v>
      </c>
      <c r="Z279" s="22" t="e">
        <f t="shared" si="113"/>
        <v>#REF!</v>
      </c>
      <c r="AA279" s="22" t="e">
        <f t="shared" si="113"/>
        <v>#REF!</v>
      </c>
      <c r="AB279" s="22" t="e">
        <f t="shared" si="113"/>
        <v>#REF!</v>
      </c>
      <c r="AC279" s="22" t="e">
        <f t="shared" si="113"/>
        <v>#REF!</v>
      </c>
      <c r="AD279" s="22" t="e">
        <f t="shared" si="113"/>
        <v>#REF!</v>
      </c>
      <c r="AE279" s="22" t="e">
        <f t="shared" si="113"/>
        <v>#REF!</v>
      </c>
      <c r="AF279" s="22" t="e">
        <f t="shared" si="113"/>
        <v>#REF!</v>
      </c>
      <c r="AG279" s="22" t="e">
        <f t="shared" si="113"/>
        <v>#REF!</v>
      </c>
      <c r="AH279" s="22" t="e">
        <f t="shared" si="113"/>
        <v>#REF!</v>
      </c>
      <c r="AI279" s="22" t="e">
        <f t="shared" si="113"/>
        <v>#REF!</v>
      </c>
      <c r="AJ279" s="22" t="e">
        <f t="shared" si="113"/>
        <v>#REF!</v>
      </c>
      <c r="AK279" s="22" t="e">
        <f t="shared" si="113"/>
        <v>#REF!</v>
      </c>
      <c r="AL279" s="22" t="e">
        <f t="shared" si="113"/>
        <v>#REF!</v>
      </c>
      <c r="AM279" s="22" t="e">
        <f t="shared" si="113"/>
        <v>#REF!</v>
      </c>
      <c r="AN279" s="22" t="e">
        <f t="shared" si="113"/>
        <v>#REF!</v>
      </c>
    </row>
    <row r="280" spans="1:40" x14ac:dyDescent="0.15">
      <c r="A280" s="65" t="s">
        <v>518</v>
      </c>
      <c r="B280" s="65" t="s">
        <v>61</v>
      </c>
      <c r="C280" s="275" t="s">
        <v>452</v>
      </c>
      <c r="D280" s="69" t="s">
        <v>64</v>
      </c>
      <c r="E280" s="93"/>
      <c r="F280" s="94"/>
      <c r="G280" s="95"/>
      <c r="H280" s="92"/>
      <c r="I280" s="91">
        <f>SUM(I281:I289)</f>
        <v>16</v>
      </c>
      <c r="J280" s="88">
        <f>I280/2</f>
        <v>8</v>
      </c>
      <c r="K280" s="231">
        <v>44455</v>
      </c>
      <c r="L280" s="231">
        <v>44819</v>
      </c>
      <c r="M280" s="239">
        <v>0.59</v>
      </c>
      <c r="N280" s="4" t="str">
        <f ca="1">IF(YEAR(L280)=YEAR(TODAY()),IF(MONTH(L280)-MONTH(TODAY())&gt;0,IF(MONTH(L280)-MONTH(TODAY())&lt;=3,"Renovar Contrato?",""),""),"")</f>
        <v/>
      </c>
      <c r="O280" s="47" t="e">
        <f>SUM(P280:AN280)</f>
        <v>#REF!</v>
      </c>
      <c r="P280" s="21" t="e">
        <f>P279/24</f>
        <v>#REF!</v>
      </c>
      <c r="Q280" s="21" t="e">
        <f t="shared" ref="Q280:AJ280" si="114">Q279/24</f>
        <v>#REF!</v>
      </c>
      <c r="R280" s="21" t="e">
        <f t="shared" si="114"/>
        <v>#REF!</v>
      </c>
      <c r="S280" s="21" t="e">
        <f t="shared" si="114"/>
        <v>#REF!</v>
      </c>
      <c r="T280" s="21" t="e">
        <f t="shared" si="114"/>
        <v>#REF!</v>
      </c>
      <c r="U280" s="21" t="e">
        <f t="shared" si="114"/>
        <v>#REF!</v>
      </c>
      <c r="V280" s="21" t="e">
        <f t="shared" si="114"/>
        <v>#REF!</v>
      </c>
      <c r="W280" s="21" t="e">
        <f t="shared" si="114"/>
        <v>#REF!</v>
      </c>
      <c r="X280" s="21" t="e">
        <f t="shared" si="114"/>
        <v>#REF!</v>
      </c>
      <c r="Y280" s="21" t="e">
        <f t="shared" si="114"/>
        <v>#REF!</v>
      </c>
      <c r="Z280" s="21" t="e">
        <f t="shared" si="114"/>
        <v>#REF!</v>
      </c>
      <c r="AA280" s="21" t="e">
        <f t="shared" si="114"/>
        <v>#REF!</v>
      </c>
      <c r="AB280" s="21" t="e">
        <f t="shared" si="114"/>
        <v>#REF!</v>
      </c>
      <c r="AC280" s="21" t="e">
        <f t="shared" si="114"/>
        <v>#REF!</v>
      </c>
      <c r="AD280" s="21" t="e">
        <f t="shared" si="114"/>
        <v>#REF!</v>
      </c>
      <c r="AE280" s="21" t="e">
        <f t="shared" si="114"/>
        <v>#REF!</v>
      </c>
      <c r="AF280" s="21" t="e">
        <f t="shared" si="114"/>
        <v>#REF!</v>
      </c>
      <c r="AG280" s="21" t="e">
        <f t="shared" si="114"/>
        <v>#REF!</v>
      </c>
      <c r="AH280" s="21" t="e">
        <f t="shared" si="114"/>
        <v>#REF!</v>
      </c>
      <c r="AI280" s="21" t="e">
        <f t="shared" si="114"/>
        <v>#REF!</v>
      </c>
      <c r="AJ280" s="21" t="e">
        <f t="shared" si="114"/>
        <v>#REF!</v>
      </c>
      <c r="AK280" s="21" t="e">
        <f>AK279/24</f>
        <v>#REF!</v>
      </c>
      <c r="AL280" s="21" t="e">
        <f>AL279/24</f>
        <v>#REF!</v>
      </c>
      <c r="AM280" s="21" t="e">
        <f t="shared" ref="AM280:AN280" si="115">AM279/24</f>
        <v>#REF!</v>
      </c>
      <c r="AN280" s="21" t="e">
        <f t="shared" si="115"/>
        <v>#REF!</v>
      </c>
    </row>
    <row r="281" spans="1:40" x14ac:dyDescent="0.15">
      <c r="C281" s="197"/>
      <c r="D281" s="23"/>
      <c r="E281" s="75" t="s">
        <v>668</v>
      </c>
      <c r="F281" s="130" t="s">
        <v>31</v>
      </c>
      <c r="G281" s="76" t="s">
        <v>55</v>
      </c>
      <c r="H281" s="49">
        <v>1</v>
      </c>
      <c r="I281" s="107">
        <f>SUM(H281:H284)</f>
        <v>8</v>
      </c>
      <c r="K281" s="7"/>
      <c r="L281" s="7"/>
      <c r="M281" s="7"/>
      <c r="N281" s="4"/>
    </row>
    <row r="282" spans="1:40" x14ac:dyDescent="0.15">
      <c r="C282" s="197"/>
      <c r="D282" s="23"/>
      <c r="E282" s="75" t="s">
        <v>669</v>
      </c>
      <c r="F282" s="130" t="s">
        <v>31</v>
      </c>
      <c r="G282" s="76" t="s">
        <v>55</v>
      </c>
      <c r="H282" s="49">
        <v>3</v>
      </c>
      <c r="I282" s="107"/>
      <c r="K282" s="7"/>
      <c r="L282" s="7"/>
      <c r="M282" s="7"/>
      <c r="N282" s="4"/>
    </row>
    <row r="283" spans="1:40" x14ac:dyDescent="0.15">
      <c r="C283" s="351"/>
      <c r="D283" s="23"/>
      <c r="E283" s="75" t="s">
        <v>670</v>
      </c>
      <c r="F283" s="130" t="s">
        <v>31</v>
      </c>
      <c r="G283" s="76" t="s">
        <v>55</v>
      </c>
      <c r="H283" s="49">
        <v>1</v>
      </c>
      <c r="I283" s="107"/>
      <c r="K283" s="7"/>
      <c r="L283" s="7"/>
      <c r="M283" s="7"/>
      <c r="N283" s="4"/>
    </row>
    <row r="284" spans="1:40" x14ac:dyDescent="0.15">
      <c r="C284" s="351"/>
      <c r="D284" s="23"/>
      <c r="E284" s="75" t="s">
        <v>671</v>
      </c>
      <c r="F284" s="130" t="s">
        <v>31</v>
      </c>
      <c r="G284" s="76" t="s">
        <v>55</v>
      </c>
      <c r="H284" s="49">
        <v>3</v>
      </c>
      <c r="I284" s="107"/>
      <c r="K284" s="7"/>
      <c r="L284" s="7"/>
      <c r="M284" s="7"/>
      <c r="N284" s="4"/>
    </row>
    <row r="285" spans="1:40" x14ac:dyDescent="0.15">
      <c r="C285" s="111"/>
      <c r="D285" s="23"/>
      <c r="E285" s="75" t="s">
        <v>666</v>
      </c>
      <c r="F285" s="130" t="s">
        <v>31</v>
      </c>
      <c r="G285" s="76" t="s">
        <v>58</v>
      </c>
      <c r="H285" s="49">
        <v>1</v>
      </c>
      <c r="I285" s="107">
        <f>SUM(H285:H290)</f>
        <v>8</v>
      </c>
      <c r="K285" s="7"/>
      <c r="L285" s="7"/>
      <c r="M285" s="7"/>
      <c r="N285" s="4"/>
    </row>
    <row r="286" spans="1:40" x14ac:dyDescent="0.15">
      <c r="C286" s="111"/>
      <c r="D286" s="23"/>
      <c r="E286" s="75" t="s">
        <v>667</v>
      </c>
      <c r="F286" s="130" t="s">
        <v>31</v>
      </c>
      <c r="G286" s="76" t="s">
        <v>58</v>
      </c>
      <c r="H286" s="49">
        <v>2</v>
      </c>
      <c r="I286" s="107"/>
      <c r="K286" s="7"/>
      <c r="L286" s="7"/>
      <c r="M286" s="7"/>
      <c r="N286" s="4"/>
    </row>
    <row r="287" spans="1:40" x14ac:dyDescent="0.15">
      <c r="C287" s="111"/>
      <c r="D287" s="23"/>
      <c r="E287" s="75" t="s">
        <v>664</v>
      </c>
      <c r="F287" s="130" t="s">
        <v>31</v>
      </c>
      <c r="G287" s="76" t="s">
        <v>58</v>
      </c>
      <c r="H287" s="49">
        <v>1</v>
      </c>
      <c r="I287" s="107"/>
      <c r="K287" s="7"/>
      <c r="L287" s="7"/>
      <c r="M287" s="7"/>
      <c r="N287" s="4"/>
    </row>
    <row r="288" spans="1:40" x14ac:dyDescent="0.15">
      <c r="C288" s="111"/>
      <c r="D288" s="23"/>
      <c r="E288" s="75" t="s">
        <v>665</v>
      </c>
      <c r="F288" s="130" t="s">
        <v>31</v>
      </c>
      <c r="G288" s="76" t="s">
        <v>58</v>
      </c>
      <c r="H288" s="49">
        <v>2</v>
      </c>
      <c r="I288" s="107"/>
      <c r="K288" s="7"/>
      <c r="L288" s="7"/>
      <c r="M288" s="7"/>
      <c r="N288" s="4"/>
    </row>
    <row r="289" spans="1:40" x14ac:dyDescent="0.15">
      <c r="C289" s="111"/>
      <c r="D289" s="23"/>
      <c r="E289" s="105" t="s">
        <v>270</v>
      </c>
      <c r="F289" s="130" t="s">
        <v>76</v>
      </c>
      <c r="G289" s="60" t="s">
        <v>59</v>
      </c>
      <c r="H289" s="165">
        <v>1</v>
      </c>
      <c r="I289" s="107"/>
      <c r="K289" s="7"/>
      <c r="L289" s="7"/>
      <c r="M289" s="7"/>
      <c r="N289" s="4"/>
    </row>
    <row r="290" spans="1:40" x14ac:dyDescent="0.15">
      <c r="C290" s="197"/>
      <c r="D290" s="79"/>
      <c r="E290" s="105" t="s">
        <v>267</v>
      </c>
      <c r="F290" s="130" t="s">
        <v>31</v>
      </c>
      <c r="G290" s="60" t="s">
        <v>59</v>
      </c>
      <c r="H290" s="165">
        <v>1</v>
      </c>
      <c r="I290" s="107"/>
      <c r="K290" s="56"/>
      <c r="L290" s="56"/>
      <c r="M290" s="56"/>
      <c r="N290" s="4"/>
    </row>
    <row r="291" spans="1:40" x14ac:dyDescent="0.15">
      <c r="A291" s="31"/>
      <c r="B291" s="31"/>
      <c r="C291" s="96"/>
      <c r="D291" s="97"/>
      <c r="E291" s="98"/>
      <c r="F291" s="99"/>
      <c r="G291" s="100"/>
      <c r="H291" s="99"/>
      <c r="I291" s="101"/>
      <c r="J291" s="102"/>
      <c r="K291" s="236"/>
      <c r="L291" s="236"/>
      <c r="M291" s="237"/>
      <c r="N291" s="4" t="e">
        <f ca="1">IF(YEAR(#REF!)=YEAR(TODAY()),IF(MONTH(#REF!)-MONTH(TODAY())&gt;0,IF(MONTH(#REF!)-MONTH(TODAY())&lt;=3,"Renovar Contrato?",""),""),"")</f>
        <v>#REF!</v>
      </c>
      <c r="O291" s="47" t="e">
        <f>SUM(P291:AN291)</f>
        <v>#REF!</v>
      </c>
      <c r="P291" s="22" t="e">
        <f>SUM(#REF!)</f>
        <v>#REF!</v>
      </c>
      <c r="Q291" s="22" t="e">
        <f>SUM(#REF!)</f>
        <v>#REF!</v>
      </c>
      <c r="R291" s="22" t="e">
        <f>SUM(#REF!)</f>
        <v>#REF!</v>
      </c>
      <c r="S291" s="22" t="e">
        <f>SUM(#REF!)</f>
        <v>#REF!</v>
      </c>
      <c r="T291" s="22" t="e">
        <f>SUM(#REF!)</f>
        <v>#REF!</v>
      </c>
      <c r="U291" s="22" t="e">
        <f>SUM(#REF!)</f>
        <v>#REF!</v>
      </c>
      <c r="V291" s="22" t="e">
        <f>SUM(#REF!)</f>
        <v>#REF!</v>
      </c>
      <c r="W291" s="22" t="e">
        <f>SUM(#REF!)</f>
        <v>#REF!</v>
      </c>
      <c r="X291" s="22" t="e">
        <f>SUM(#REF!)</f>
        <v>#REF!</v>
      </c>
      <c r="Y291" s="22" t="e">
        <f>SUM(#REF!)</f>
        <v>#REF!</v>
      </c>
      <c r="Z291" s="22" t="e">
        <f>SUM(#REF!)</f>
        <v>#REF!</v>
      </c>
      <c r="AA291" s="22" t="e">
        <f>SUM(#REF!)</f>
        <v>#REF!</v>
      </c>
      <c r="AB291" s="22" t="e">
        <f>SUM(#REF!)</f>
        <v>#REF!</v>
      </c>
      <c r="AC291" s="22" t="e">
        <f>SUM(#REF!)</f>
        <v>#REF!</v>
      </c>
      <c r="AD291" s="22" t="e">
        <f>SUM(#REF!)</f>
        <v>#REF!</v>
      </c>
      <c r="AE291" s="22" t="e">
        <f>SUM(#REF!)</f>
        <v>#REF!</v>
      </c>
      <c r="AF291" s="22" t="e">
        <f>SUM(#REF!)</f>
        <v>#REF!</v>
      </c>
      <c r="AG291" s="22" t="e">
        <f>SUM(#REF!)</f>
        <v>#REF!</v>
      </c>
      <c r="AH291" s="22" t="e">
        <f>SUM(#REF!)</f>
        <v>#REF!</v>
      </c>
      <c r="AI291" s="22" t="e">
        <f>SUM(#REF!)</f>
        <v>#REF!</v>
      </c>
      <c r="AJ291" s="22" t="e">
        <f>SUM(#REF!)</f>
        <v>#REF!</v>
      </c>
      <c r="AK291" s="22" t="e">
        <f>SUM(#REF!)</f>
        <v>#REF!</v>
      </c>
      <c r="AL291" s="22" t="e">
        <f>SUM(#REF!)</f>
        <v>#REF!</v>
      </c>
      <c r="AM291" s="22" t="e">
        <f>SUM(#REF!)</f>
        <v>#REF!</v>
      </c>
      <c r="AN291" s="22" t="e">
        <f>SUM(#REF!)</f>
        <v>#REF!</v>
      </c>
    </row>
    <row r="292" spans="1:40" x14ac:dyDescent="0.15">
      <c r="A292" s="264" t="s">
        <v>565</v>
      </c>
      <c r="B292" s="264" t="s">
        <v>61</v>
      </c>
      <c r="C292" s="291" t="s">
        <v>526</v>
      </c>
      <c r="D292" s="69" t="s">
        <v>64</v>
      </c>
      <c r="E292" s="93"/>
      <c r="F292" s="94"/>
      <c r="G292" s="95"/>
      <c r="H292" s="92"/>
      <c r="I292" s="91">
        <f>SUM(I293:I293)</f>
        <v>3</v>
      </c>
      <c r="J292" s="265">
        <f>I292/2</f>
        <v>1.5</v>
      </c>
      <c r="K292" s="231">
        <v>44409</v>
      </c>
      <c r="L292" s="231">
        <v>44819</v>
      </c>
      <c r="M292" s="239">
        <v>0.2</v>
      </c>
      <c r="N292" s="148" t="str">
        <f ca="1">IF(YEAR(L292)=YEAR(TODAY()),IF(MONTH(L292)-MONTH(TODAY())&gt;0,IF(MONTH(L292)-MONTH(TODAY())&lt;=3,"Renovar Contrato?",""),""),"")</f>
        <v/>
      </c>
      <c r="O292" s="263" t="e">
        <f>SUM(P292:AN292)</f>
        <v>#REF!</v>
      </c>
      <c r="P292" s="266" t="e">
        <f>#REF!/24</f>
        <v>#REF!</v>
      </c>
      <c r="Q292" s="266" t="e">
        <f>#REF!/24</f>
        <v>#REF!</v>
      </c>
      <c r="R292" s="266" t="e">
        <f>#REF!/24</f>
        <v>#REF!</v>
      </c>
      <c r="S292" s="266" t="e">
        <f>#REF!/24</f>
        <v>#REF!</v>
      </c>
      <c r="T292" s="266" t="e">
        <f>#REF!/24</f>
        <v>#REF!</v>
      </c>
      <c r="U292" s="266" t="e">
        <f>#REF!/24</f>
        <v>#REF!</v>
      </c>
      <c r="V292" s="266" t="e">
        <f>#REF!/24</f>
        <v>#REF!</v>
      </c>
      <c r="W292" s="266" t="e">
        <f>#REF!/24</f>
        <v>#REF!</v>
      </c>
      <c r="X292" s="266" t="e">
        <f>#REF!/24</f>
        <v>#REF!</v>
      </c>
      <c r="Y292" s="266" t="e">
        <f>#REF!/24</f>
        <v>#REF!</v>
      </c>
      <c r="Z292" s="266" t="e">
        <f>#REF!/24</f>
        <v>#REF!</v>
      </c>
      <c r="AA292" s="266" t="e">
        <f>#REF!/24</f>
        <v>#REF!</v>
      </c>
      <c r="AB292" s="266" t="e">
        <f>#REF!/24</f>
        <v>#REF!</v>
      </c>
      <c r="AC292" s="266" t="e">
        <f>#REF!/24</f>
        <v>#REF!</v>
      </c>
      <c r="AD292" s="266" t="e">
        <f>#REF!/24</f>
        <v>#REF!</v>
      </c>
      <c r="AE292" s="266" t="e">
        <f>#REF!/24</f>
        <v>#REF!</v>
      </c>
      <c r="AF292" s="266" t="e">
        <f>#REF!/24</f>
        <v>#REF!</v>
      </c>
      <c r="AG292" s="266" t="e">
        <f>#REF!/24</f>
        <v>#REF!</v>
      </c>
      <c r="AH292" s="266" t="e">
        <f>#REF!/24</f>
        <v>#REF!</v>
      </c>
      <c r="AI292" s="266" t="e">
        <f>#REF!/24</f>
        <v>#REF!</v>
      </c>
      <c r="AJ292" s="266" t="e">
        <f>#REF!/24</f>
        <v>#REF!</v>
      </c>
      <c r="AK292" s="266" t="e">
        <f>#REF!/24</f>
        <v>#REF!</v>
      </c>
      <c r="AL292" s="266" t="e">
        <f>#REF!/24</f>
        <v>#REF!</v>
      </c>
      <c r="AM292" s="266" t="e">
        <f>#REF!/24</f>
        <v>#REF!</v>
      </c>
      <c r="AN292" s="266" t="e">
        <f>#REF!/24</f>
        <v>#REF!</v>
      </c>
    </row>
    <row r="293" spans="1:40" x14ac:dyDescent="0.15">
      <c r="A293" s="7"/>
      <c r="B293" s="7"/>
      <c r="C293" s="341"/>
      <c r="D293" s="23"/>
      <c r="E293" s="75" t="s">
        <v>586</v>
      </c>
      <c r="F293" s="130" t="s">
        <v>31</v>
      </c>
      <c r="G293" s="60" t="s">
        <v>56</v>
      </c>
      <c r="H293" s="59">
        <v>1</v>
      </c>
      <c r="I293" s="107">
        <f>SUM(H293:H294)</f>
        <v>3</v>
      </c>
      <c r="J293" s="219"/>
      <c r="K293" s="7"/>
      <c r="L293" s="7"/>
      <c r="M293" s="7"/>
      <c r="N293" s="148"/>
      <c r="O293" s="268"/>
      <c r="P293" s="267"/>
      <c r="Q293" s="267"/>
      <c r="R293" s="267"/>
      <c r="S293" s="267"/>
      <c r="T293" s="267"/>
      <c r="U293" s="267"/>
      <c r="V293" s="267"/>
      <c r="W293" s="267"/>
      <c r="X293" s="267"/>
      <c r="Y293" s="267"/>
      <c r="Z293" s="267"/>
      <c r="AA293" s="267"/>
      <c r="AB293" s="267"/>
      <c r="AC293" s="267"/>
      <c r="AD293" s="267"/>
      <c r="AE293" s="267"/>
      <c r="AF293" s="267"/>
      <c r="AG293" s="267"/>
      <c r="AH293" s="267"/>
      <c r="AI293" s="267"/>
      <c r="AJ293" s="267"/>
      <c r="AK293" s="267"/>
      <c r="AL293" s="267"/>
      <c r="AM293" s="267"/>
      <c r="AN293" s="267"/>
    </row>
    <row r="294" spans="1:40" x14ac:dyDescent="0.15">
      <c r="A294" s="7"/>
      <c r="B294" s="7"/>
      <c r="C294" s="197"/>
      <c r="D294" s="23"/>
      <c r="E294" s="75" t="s">
        <v>596</v>
      </c>
      <c r="F294" s="130" t="s">
        <v>31</v>
      </c>
      <c r="G294" s="60" t="s">
        <v>56</v>
      </c>
      <c r="H294" s="59">
        <v>2</v>
      </c>
      <c r="I294" s="107"/>
      <c r="J294" s="219"/>
      <c r="K294" s="7"/>
      <c r="L294" s="7"/>
      <c r="M294" s="7"/>
      <c r="N294" s="148"/>
      <c r="O294" s="268"/>
      <c r="P294" s="267"/>
      <c r="Q294" s="267"/>
      <c r="R294" s="267"/>
      <c r="S294" s="267"/>
      <c r="T294" s="267"/>
      <c r="U294" s="267"/>
      <c r="V294" s="267"/>
      <c r="W294" s="267"/>
      <c r="X294" s="267"/>
      <c r="Y294" s="267"/>
      <c r="Z294" s="267"/>
      <c r="AA294" s="267"/>
      <c r="AB294" s="267"/>
      <c r="AC294" s="267"/>
      <c r="AD294" s="267"/>
      <c r="AE294" s="267"/>
      <c r="AF294" s="267"/>
      <c r="AG294" s="267"/>
      <c r="AH294" s="267"/>
      <c r="AI294" s="267"/>
      <c r="AJ294" s="267"/>
      <c r="AK294" s="267"/>
      <c r="AL294" s="267"/>
      <c r="AM294" s="267"/>
      <c r="AN294" s="267"/>
    </row>
    <row r="295" spans="1:40" x14ac:dyDescent="0.15">
      <c r="A295" s="7"/>
      <c r="B295" s="7"/>
      <c r="C295" s="342"/>
      <c r="D295" s="23"/>
      <c r="E295" s="105" t="s">
        <v>429</v>
      </c>
      <c r="F295" s="59" t="s">
        <v>24</v>
      </c>
      <c r="G295" s="60" t="s">
        <v>58</v>
      </c>
      <c r="H295" s="59">
        <v>0.5</v>
      </c>
      <c r="I295" s="107">
        <f>SUM(H295:H296)</f>
        <v>2.5</v>
      </c>
      <c r="J295" s="219"/>
      <c r="K295" s="7"/>
      <c r="L295" s="7"/>
      <c r="M295" s="7"/>
      <c r="N295" s="148"/>
      <c r="O295" s="268"/>
      <c r="P295" s="267"/>
      <c r="Q295" s="267"/>
      <c r="R295" s="267"/>
      <c r="S295" s="267"/>
      <c r="T295" s="267"/>
      <c r="U295" s="267"/>
      <c r="V295" s="267"/>
      <c r="W295" s="267"/>
      <c r="X295" s="267"/>
      <c r="Y295" s="267"/>
      <c r="Z295" s="267"/>
      <c r="AA295" s="267"/>
      <c r="AB295" s="267"/>
      <c r="AC295" s="267"/>
      <c r="AD295" s="267"/>
      <c r="AE295" s="267"/>
      <c r="AF295" s="267"/>
      <c r="AG295" s="267"/>
      <c r="AH295" s="267"/>
      <c r="AI295" s="267"/>
      <c r="AJ295" s="267"/>
      <c r="AK295" s="267"/>
      <c r="AL295" s="267"/>
      <c r="AM295" s="267"/>
      <c r="AN295" s="267"/>
    </row>
    <row r="296" spans="1:40" x14ac:dyDescent="0.15">
      <c r="A296" s="7"/>
      <c r="B296" s="7"/>
      <c r="C296" s="339"/>
      <c r="D296" s="23"/>
      <c r="E296" s="105" t="s">
        <v>430</v>
      </c>
      <c r="F296" s="59" t="s">
        <v>24</v>
      </c>
      <c r="G296" s="60" t="s">
        <v>58</v>
      </c>
      <c r="H296" s="59">
        <v>2</v>
      </c>
      <c r="I296" s="107"/>
      <c r="J296" s="219"/>
      <c r="K296" s="7"/>
      <c r="L296" s="7"/>
      <c r="M296" s="7"/>
      <c r="N296" s="148"/>
      <c r="O296" s="268"/>
      <c r="P296" s="267"/>
      <c r="Q296" s="267"/>
      <c r="R296" s="267"/>
      <c r="S296" s="267"/>
      <c r="T296" s="267"/>
      <c r="U296" s="267"/>
      <c r="V296" s="267"/>
      <c r="W296" s="267"/>
      <c r="X296" s="267"/>
      <c r="Y296" s="267"/>
      <c r="Z296" s="267"/>
      <c r="AA296" s="267"/>
      <c r="AB296" s="267"/>
      <c r="AC296" s="267"/>
      <c r="AD296" s="267"/>
      <c r="AE296" s="267"/>
      <c r="AF296" s="267"/>
      <c r="AG296" s="267"/>
      <c r="AH296" s="267"/>
      <c r="AI296" s="267"/>
      <c r="AJ296" s="267"/>
      <c r="AK296" s="267"/>
      <c r="AL296" s="267"/>
      <c r="AM296" s="267"/>
      <c r="AN296" s="267"/>
    </row>
    <row r="297" spans="1:40" x14ac:dyDescent="0.15">
      <c r="A297" s="31"/>
      <c r="B297" s="31"/>
      <c r="C297" s="96"/>
      <c r="D297" s="97"/>
      <c r="E297" s="98"/>
      <c r="F297" s="99"/>
      <c r="G297" s="100"/>
      <c r="H297" s="99"/>
      <c r="I297" s="101"/>
      <c r="J297" s="102"/>
      <c r="K297" s="236"/>
      <c r="L297" s="236"/>
      <c r="M297" s="237"/>
      <c r="N297" s="4" t="e">
        <f ca="1">IF(YEAR(#REF!)=YEAR(TODAY()),IF(MONTH(#REF!)-MONTH(TODAY())&gt;0,IF(MONTH(#REF!)-MONTH(TODAY())&lt;=3,"Renovar Contrato?",""),""),"")</f>
        <v>#REF!</v>
      </c>
      <c r="O297" s="47" t="e">
        <f>SUM(P297:AN297)</f>
        <v>#REF!</v>
      </c>
      <c r="P297" s="22" t="e">
        <f>SUM(#REF!)</f>
        <v>#REF!</v>
      </c>
      <c r="Q297" s="22" t="e">
        <f>SUM(#REF!)</f>
        <v>#REF!</v>
      </c>
      <c r="R297" s="22" t="e">
        <f>SUM(#REF!)</f>
        <v>#REF!</v>
      </c>
      <c r="S297" s="22" t="e">
        <f>SUM(#REF!)</f>
        <v>#REF!</v>
      </c>
      <c r="T297" s="22" t="e">
        <f>SUM(#REF!)</f>
        <v>#REF!</v>
      </c>
      <c r="U297" s="22" t="e">
        <f>SUM(#REF!)</f>
        <v>#REF!</v>
      </c>
      <c r="V297" s="22" t="e">
        <f>SUM(#REF!)</f>
        <v>#REF!</v>
      </c>
      <c r="W297" s="22" t="e">
        <f>SUM(#REF!)</f>
        <v>#REF!</v>
      </c>
      <c r="X297" s="22" t="e">
        <f>SUM(#REF!)</f>
        <v>#REF!</v>
      </c>
      <c r="Y297" s="22" t="e">
        <f>SUM(#REF!)</f>
        <v>#REF!</v>
      </c>
      <c r="Z297" s="22" t="e">
        <f>SUM(#REF!)</f>
        <v>#REF!</v>
      </c>
      <c r="AA297" s="22" t="e">
        <f>SUM(#REF!)</f>
        <v>#REF!</v>
      </c>
      <c r="AB297" s="22" t="e">
        <f>SUM(#REF!)</f>
        <v>#REF!</v>
      </c>
      <c r="AC297" s="22" t="e">
        <f>SUM(#REF!)</f>
        <v>#REF!</v>
      </c>
      <c r="AD297" s="22" t="e">
        <f>SUM(#REF!)</f>
        <v>#REF!</v>
      </c>
      <c r="AE297" s="22" t="e">
        <f>SUM(#REF!)</f>
        <v>#REF!</v>
      </c>
      <c r="AF297" s="22" t="e">
        <f>SUM(#REF!)</f>
        <v>#REF!</v>
      </c>
      <c r="AG297" s="22" t="e">
        <f>SUM(#REF!)</f>
        <v>#REF!</v>
      </c>
      <c r="AH297" s="22" t="e">
        <f>SUM(#REF!)</f>
        <v>#REF!</v>
      </c>
      <c r="AI297" s="22" t="e">
        <f>SUM(#REF!)</f>
        <v>#REF!</v>
      </c>
      <c r="AJ297" s="22" t="e">
        <f>SUM(#REF!)</f>
        <v>#REF!</v>
      </c>
      <c r="AK297" s="22" t="e">
        <f>SUM(#REF!)</f>
        <v>#REF!</v>
      </c>
      <c r="AL297" s="22" t="e">
        <f>SUM(#REF!)</f>
        <v>#REF!</v>
      </c>
      <c r="AM297" s="22" t="e">
        <f>SUM(#REF!)</f>
        <v>#REF!</v>
      </c>
      <c r="AN297" s="22" t="e">
        <f>SUM(#REF!)</f>
        <v>#REF!</v>
      </c>
    </row>
    <row r="298" spans="1:40" x14ac:dyDescent="0.15">
      <c r="A298" s="264" t="s">
        <v>685</v>
      </c>
      <c r="B298" s="264" t="s">
        <v>61</v>
      </c>
      <c r="C298" s="291" t="s">
        <v>585</v>
      </c>
      <c r="D298" s="69" t="s">
        <v>64</v>
      </c>
      <c r="E298" s="93"/>
      <c r="F298" s="94"/>
      <c r="G298" s="95"/>
      <c r="H298" s="92"/>
      <c r="I298" s="91">
        <f>SUM(I299:I299)</f>
        <v>3</v>
      </c>
      <c r="J298" s="265">
        <f>I298/2</f>
        <v>1.5</v>
      </c>
      <c r="K298" s="231" t="s">
        <v>564</v>
      </c>
      <c r="L298" s="231">
        <v>44819</v>
      </c>
      <c r="M298" s="239">
        <v>0.3</v>
      </c>
      <c r="N298" s="148" t="str">
        <f ca="1">IF(YEAR(L298)=YEAR(TODAY()),IF(MONTH(L298)-MONTH(TODAY())&gt;0,IF(MONTH(L298)-MONTH(TODAY())&lt;=3,"Renovar Contrato?",""),""),"")</f>
        <v/>
      </c>
      <c r="O298" s="263">
        <f>SUM(P298:AN298)</f>
        <v>0</v>
      </c>
      <c r="P298" s="266">
        <f>P295/24</f>
        <v>0</v>
      </c>
      <c r="Q298" s="266">
        <f t="shared" ref="Q298:AJ298" si="116">Q295/24</f>
        <v>0</v>
      </c>
      <c r="R298" s="266">
        <f t="shared" si="116"/>
        <v>0</v>
      </c>
      <c r="S298" s="266">
        <f t="shared" si="116"/>
        <v>0</v>
      </c>
      <c r="T298" s="266">
        <f t="shared" si="116"/>
        <v>0</v>
      </c>
      <c r="U298" s="266">
        <f t="shared" si="116"/>
        <v>0</v>
      </c>
      <c r="V298" s="266">
        <f t="shared" si="116"/>
        <v>0</v>
      </c>
      <c r="W298" s="266">
        <f t="shared" si="116"/>
        <v>0</v>
      </c>
      <c r="X298" s="266">
        <f t="shared" si="116"/>
        <v>0</v>
      </c>
      <c r="Y298" s="266">
        <f t="shared" si="116"/>
        <v>0</v>
      </c>
      <c r="Z298" s="266">
        <f t="shared" si="116"/>
        <v>0</v>
      </c>
      <c r="AA298" s="266">
        <f t="shared" si="116"/>
        <v>0</v>
      </c>
      <c r="AB298" s="266">
        <f t="shared" si="116"/>
        <v>0</v>
      </c>
      <c r="AC298" s="266">
        <f t="shared" si="116"/>
        <v>0</v>
      </c>
      <c r="AD298" s="266">
        <f t="shared" si="116"/>
        <v>0</v>
      </c>
      <c r="AE298" s="266">
        <f t="shared" si="116"/>
        <v>0</v>
      </c>
      <c r="AF298" s="266">
        <f t="shared" si="116"/>
        <v>0</v>
      </c>
      <c r="AG298" s="266">
        <f t="shared" si="116"/>
        <v>0</v>
      </c>
      <c r="AH298" s="266">
        <f t="shared" si="116"/>
        <v>0</v>
      </c>
      <c r="AI298" s="266">
        <f t="shared" si="116"/>
        <v>0</v>
      </c>
      <c r="AJ298" s="266">
        <f t="shared" si="116"/>
        <v>0</v>
      </c>
      <c r="AK298" s="266">
        <f>AK295/24</f>
        <v>0</v>
      </c>
      <c r="AL298" s="266">
        <f>AL295/24</f>
        <v>0</v>
      </c>
      <c r="AM298" s="266">
        <f t="shared" ref="AM298:AN298" si="117">AM295/24</f>
        <v>0</v>
      </c>
      <c r="AN298" s="266">
        <f t="shared" si="117"/>
        <v>0</v>
      </c>
    </row>
    <row r="299" spans="1:40" x14ac:dyDescent="0.15">
      <c r="A299" s="7"/>
      <c r="B299" s="7"/>
      <c r="C299" s="351"/>
      <c r="D299" s="23"/>
      <c r="E299" s="105" t="s">
        <v>660</v>
      </c>
      <c r="F299" s="130" t="s">
        <v>31</v>
      </c>
      <c r="G299" s="60" t="s">
        <v>55</v>
      </c>
      <c r="H299" s="68">
        <v>1</v>
      </c>
      <c r="I299" s="107">
        <f>SUM(H299:H300)</f>
        <v>3</v>
      </c>
      <c r="J299" s="219"/>
      <c r="K299" s="7"/>
      <c r="L299" s="7"/>
      <c r="M299" s="7"/>
      <c r="N299" s="148"/>
      <c r="O299" s="268"/>
      <c r="P299" s="267"/>
      <c r="Q299" s="267"/>
      <c r="R299" s="267"/>
      <c r="S299" s="267"/>
      <c r="T299" s="267"/>
      <c r="U299" s="267"/>
      <c r="V299" s="267"/>
      <c r="W299" s="267"/>
      <c r="X299" s="267"/>
      <c r="Y299" s="267"/>
      <c r="Z299" s="267"/>
      <c r="AA299" s="267"/>
      <c r="AB299" s="267"/>
      <c r="AC299" s="267"/>
      <c r="AD299" s="267"/>
      <c r="AE299" s="267"/>
      <c r="AF299" s="267"/>
      <c r="AG299" s="267"/>
      <c r="AH299" s="267"/>
      <c r="AI299" s="267"/>
      <c r="AJ299" s="267"/>
      <c r="AK299" s="267"/>
      <c r="AL299" s="267"/>
      <c r="AM299" s="267"/>
      <c r="AN299" s="267"/>
    </row>
    <row r="300" spans="1:40" x14ac:dyDescent="0.15">
      <c r="A300" s="7"/>
      <c r="B300" s="7"/>
      <c r="C300" s="269"/>
      <c r="D300" s="23"/>
      <c r="E300" s="105" t="s">
        <v>661</v>
      </c>
      <c r="F300" s="130" t="s">
        <v>31</v>
      </c>
      <c r="G300" s="60" t="s">
        <v>55</v>
      </c>
      <c r="H300" s="68">
        <v>2</v>
      </c>
      <c r="I300" s="107"/>
      <c r="J300" s="219"/>
      <c r="K300" s="7"/>
      <c r="L300" s="7"/>
      <c r="M300" s="7"/>
      <c r="N300" s="148"/>
      <c r="O300" s="268"/>
      <c r="P300" s="267"/>
      <c r="Q300" s="267"/>
      <c r="R300" s="267"/>
      <c r="S300" s="267"/>
      <c r="T300" s="267"/>
      <c r="U300" s="267"/>
      <c r="V300" s="267"/>
      <c r="W300" s="267"/>
      <c r="X300" s="267"/>
      <c r="Y300" s="267"/>
      <c r="Z300" s="267"/>
      <c r="AA300" s="267"/>
      <c r="AB300" s="267"/>
      <c r="AC300" s="267"/>
      <c r="AD300" s="267"/>
      <c r="AE300" s="267"/>
      <c r="AF300" s="267"/>
      <c r="AG300" s="267"/>
      <c r="AH300" s="267"/>
      <c r="AI300" s="267"/>
      <c r="AJ300" s="267"/>
      <c r="AK300" s="267"/>
      <c r="AL300" s="267"/>
      <c r="AM300" s="267"/>
      <c r="AN300" s="267"/>
    </row>
    <row r="301" spans="1:40" x14ac:dyDescent="0.15">
      <c r="A301" s="7"/>
      <c r="B301" s="7"/>
      <c r="C301" s="269"/>
      <c r="D301" s="23"/>
      <c r="E301" s="105" t="s">
        <v>649</v>
      </c>
      <c r="F301" s="130" t="s">
        <v>76</v>
      </c>
      <c r="G301" s="60" t="s">
        <v>58</v>
      </c>
      <c r="H301" s="59">
        <v>2</v>
      </c>
      <c r="I301" s="107">
        <f>SUM(H301:H303)</f>
        <v>5</v>
      </c>
      <c r="J301" s="219"/>
      <c r="K301" s="7"/>
      <c r="L301" s="7"/>
      <c r="M301" s="7"/>
      <c r="N301" s="148"/>
      <c r="O301" s="268"/>
      <c r="P301" s="267"/>
      <c r="Q301" s="267"/>
      <c r="R301" s="267"/>
      <c r="S301" s="267"/>
      <c r="T301" s="267"/>
      <c r="U301" s="267"/>
      <c r="V301" s="267"/>
      <c r="W301" s="267"/>
      <c r="X301" s="267"/>
      <c r="Y301" s="267"/>
      <c r="Z301" s="267"/>
      <c r="AA301" s="267"/>
      <c r="AB301" s="267"/>
      <c r="AC301" s="267"/>
      <c r="AD301" s="267"/>
      <c r="AE301" s="267"/>
      <c r="AF301" s="267"/>
      <c r="AG301" s="267"/>
      <c r="AH301" s="267"/>
      <c r="AI301" s="267"/>
      <c r="AJ301" s="267"/>
      <c r="AK301" s="267"/>
      <c r="AL301" s="267"/>
      <c r="AM301" s="267"/>
      <c r="AN301" s="267"/>
    </row>
    <row r="302" spans="1:40" x14ac:dyDescent="0.15">
      <c r="A302" s="7"/>
      <c r="B302" s="7"/>
      <c r="C302" s="351"/>
      <c r="D302" s="23"/>
      <c r="E302" s="105" t="s">
        <v>650</v>
      </c>
      <c r="F302" s="130" t="s">
        <v>76</v>
      </c>
      <c r="G302" s="60" t="s">
        <v>58</v>
      </c>
      <c r="H302" s="59">
        <v>2</v>
      </c>
      <c r="I302" s="107"/>
      <c r="J302" s="219"/>
      <c r="K302" s="7"/>
      <c r="L302" s="7"/>
      <c r="M302" s="7"/>
      <c r="N302" s="148"/>
      <c r="O302" s="268"/>
      <c r="P302" s="267"/>
      <c r="Q302" s="267"/>
      <c r="R302" s="267"/>
      <c r="S302" s="267"/>
      <c r="T302" s="267"/>
      <c r="U302" s="267"/>
      <c r="V302" s="267"/>
      <c r="W302" s="267"/>
      <c r="X302" s="267"/>
      <c r="Y302" s="267"/>
      <c r="Z302" s="267"/>
      <c r="AA302" s="267"/>
      <c r="AB302" s="267"/>
      <c r="AC302" s="267"/>
      <c r="AD302" s="267"/>
      <c r="AE302" s="267"/>
      <c r="AF302" s="267"/>
      <c r="AG302" s="267"/>
      <c r="AH302" s="267"/>
      <c r="AI302" s="267"/>
      <c r="AJ302" s="267"/>
      <c r="AK302" s="267"/>
      <c r="AL302" s="267"/>
      <c r="AM302" s="267"/>
      <c r="AN302" s="267"/>
    </row>
    <row r="303" spans="1:40" x14ac:dyDescent="0.15">
      <c r="A303" s="7"/>
      <c r="B303" s="7"/>
      <c r="C303" s="339"/>
      <c r="D303" s="23"/>
      <c r="E303" s="105" t="s">
        <v>272</v>
      </c>
      <c r="F303" s="130" t="s">
        <v>76</v>
      </c>
      <c r="G303" s="60" t="s">
        <v>59</v>
      </c>
      <c r="H303" s="165">
        <v>1</v>
      </c>
      <c r="I303" s="107"/>
      <c r="J303" s="219"/>
      <c r="K303" s="7"/>
      <c r="L303" s="7"/>
      <c r="M303" s="7"/>
      <c r="N303" s="148"/>
      <c r="O303" s="268"/>
      <c r="P303" s="267"/>
      <c r="Q303" s="267"/>
      <c r="R303" s="267"/>
      <c r="S303" s="267"/>
      <c r="T303" s="267"/>
      <c r="U303" s="267"/>
      <c r="V303" s="267"/>
      <c r="W303" s="267"/>
      <c r="X303" s="267"/>
      <c r="Y303" s="267"/>
      <c r="Z303" s="267"/>
      <c r="AA303" s="267"/>
      <c r="AB303" s="267"/>
      <c r="AC303" s="267"/>
      <c r="AD303" s="267"/>
      <c r="AE303" s="267"/>
      <c r="AF303" s="267"/>
      <c r="AG303" s="267"/>
      <c r="AH303" s="267"/>
      <c r="AI303" s="267"/>
      <c r="AJ303" s="267"/>
      <c r="AK303" s="267"/>
      <c r="AL303" s="267"/>
      <c r="AM303" s="267"/>
      <c r="AN303" s="267"/>
    </row>
    <row r="304" spans="1:40" x14ac:dyDescent="0.15">
      <c r="A304" s="132"/>
      <c r="B304" s="132"/>
      <c r="C304" s="133"/>
      <c r="D304" s="134"/>
      <c r="E304" s="135"/>
      <c r="F304" s="136"/>
      <c r="G304" s="137"/>
      <c r="H304" s="136"/>
      <c r="I304" s="138"/>
      <c r="J304" s="138"/>
      <c r="K304" s="246"/>
      <c r="L304" s="246"/>
      <c r="M304" s="242"/>
      <c r="N304" s="4" t="e">
        <f ca="1">IF(YEAR(#REF!)=YEAR(TODAY()),IF(MONTH(#REF!)-MONTH(TODAY())&gt;0,IF(MONTH(#REF!)-MONTH(TODAY())&lt;=3,"Renovar Contrato?",""),""),"")</f>
        <v>#REF!</v>
      </c>
      <c r="O304" s="47">
        <f>SUM(P304:AN304)</f>
        <v>1</v>
      </c>
      <c r="P304" s="22">
        <f t="shared" ref="P304:AN304" si="118">SUM(P306:P310)</f>
        <v>0</v>
      </c>
      <c r="Q304" s="22">
        <f t="shared" si="118"/>
        <v>0</v>
      </c>
      <c r="R304" s="22">
        <f t="shared" si="118"/>
        <v>0</v>
      </c>
      <c r="S304" s="22">
        <f t="shared" si="118"/>
        <v>0</v>
      </c>
      <c r="T304" s="22">
        <f t="shared" si="118"/>
        <v>0</v>
      </c>
      <c r="U304" s="22">
        <f t="shared" si="118"/>
        <v>0</v>
      </c>
      <c r="V304" s="22">
        <f t="shared" si="118"/>
        <v>0</v>
      </c>
      <c r="W304" s="22">
        <f t="shared" si="118"/>
        <v>0</v>
      </c>
      <c r="X304" s="22">
        <f t="shared" si="118"/>
        <v>0</v>
      </c>
      <c r="Y304" s="22">
        <f t="shared" si="118"/>
        <v>0</v>
      </c>
      <c r="Z304" s="22">
        <f t="shared" si="118"/>
        <v>0</v>
      </c>
      <c r="AA304" s="22">
        <f t="shared" si="118"/>
        <v>0</v>
      </c>
      <c r="AB304" s="22">
        <f t="shared" si="118"/>
        <v>0</v>
      </c>
      <c r="AC304" s="22">
        <f t="shared" si="118"/>
        <v>0</v>
      </c>
      <c r="AD304" s="22">
        <f t="shared" si="118"/>
        <v>0</v>
      </c>
      <c r="AE304" s="22">
        <f t="shared" si="118"/>
        <v>0</v>
      </c>
      <c r="AF304" s="22">
        <f t="shared" si="118"/>
        <v>0</v>
      </c>
      <c r="AG304" s="22">
        <f t="shared" si="118"/>
        <v>0</v>
      </c>
      <c r="AH304" s="22">
        <f t="shared" si="118"/>
        <v>0</v>
      </c>
      <c r="AI304" s="22">
        <f t="shared" si="118"/>
        <v>0</v>
      </c>
      <c r="AJ304" s="22">
        <f t="shared" si="118"/>
        <v>0</v>
      </c>
      <c r="AK304" s="22">
        <f t="shared" si="118"/>
        <v>0</v>
      </c>
      <c r="AL304" s="22">
        <f t="shared" si="118"/>
        <v>1</v>
      </c>
      <c r="AM304" s="22">
        <f t="shared" si="118"/>
        <v>0</v>
      </c>
      <c r="AN304" s="22">
        <f t="shared" si="118"/>
        <v>0</v>
      </c>
    </row>
    <row r="305" spans="1:40" x14ac:dyDescent="0.15">
      <c r="A305" s="84" t="s">
        <v>194</v>
      </c>
      <c r="B305" s="84" t="s">
        <v>61</v>
      </c>
      <c r="C305" s="87" t="s">
        <v>195</v>
      </c>
      <c r="D305" s="142" t="s">
        <v>64</v>
      </c>
      <c r="E305" s="114"/>
      <c r="F305" s="61"/>
      <c r="G305" s="106"/>
      <c r="H305" s="109"/>
      <c r="I305" s="118">
        <f>SUM(I306:I310)</f>
        <v>13</v>
      </c>
      <c r="J305" s="107">
        <f>I305/2</f>
        <v>6.5</v>
      </c>
      <c r="K305" s="231">
        <v>44455</v>
      </c>
      <c r="L305" s="231">
        <v>44819</v>
      </c>
      <c r="M305" s="238">
        <v>0.5</v>
      </c>
      <c r="N305" s="4" t="e">
        <f ca="1">IF(YEAR(#REF!)=YEAR(TODAY()),IF(MONTH(#REF!)-MONTH(TODAY())&gt;0,IF(MONTH(#REF!)-MONTH(TODAY())&lt;=3,"Renovar Contrato?",""),""),"")</f>
        <v>#REF!</v>
      </c>
      <c r="O305" s="47">
        <f>SUM(P305:AN305)</f>
        <v>4.1666666666666664E-2</v>
      </c>
      <c r="P305" s="21">
        <f>P304/24</f>
        <v>0</v>
      </c>
      <c r="Q305" s="21">
        <f t="shared" ref="Q305:AJ305" si="119">Q304/24</f>
        <v>0</v>
      </c>
      <c r="R305" s="21">
        <f t="shared" si="119"/>
        <v>0</v>
      </c>
      <c r="S305" s="21">
        <f t="shared" si="119"/>
        <v>0</v>
      </c>
      <c r="T305" s="21">
        <f t="shared" si="119"/>
        <v>0</v>
      </c>
      <c r="U305" s="21">
        <f t="shared" si="119"/>
        <v>0</v>
      </c>
      <c r="V305" s="21">
        <f t="shared" si="119"/>
        <v>0</v>
      </c>
      <c r="W305" s="21">
        <f t="shared" si="119"/>
        <v>0</v>
      </c>
      <c r="X305" s="21">
        <f t="shared" si="119"/>
        <v>0</v>
      </c>
      <c r="Y305" s="21">
        <f t="shared" si="119"/>
        <v>0</v>
      </c>
      <c r="Z305" s="21">
        <f t="shared" si="119"/>
        <v>0</v>
      </c>
      <c r="AA305" s="21">
        <f t="shared" si="119"/>
        <v>0</v>
      </c>
      <c r="AB305" s="21">
        <f t="shared" si="119"/>
        <v>0</v>
      </c>
      <c r="AC305" s="21">
        <f t="shared" si="119"/>
        <v>0</v>
      </c>
      <c r="AD305" s="21">
        <f t="shared" si="119"/>
        <v>0</v>
      </c>
      <c r="AE305" s="21">
        <f t="shared" si="119"/>
        <v>0</v>
      </c>
      <c r="AF305" s="21">
        <f t="shared" si="119"/>
        <v>0</v>
      </c>
      <c r="AG305" s="21">
        <f t="shared" si="119"/>
        <v>0</v>
      </c>
      <c r="AH305" s="21">
        <f t="shared" si="119"/>
        <v>0</v>
      </c>
      <c r="AI305" s="21">
        <f t="shared" si="119"/>
        <v>0</v>
      </c>
      <c r="AJ305" s="21">
        <f t="shared" si="119"/>
        <v>0</v>
      </c>
      <c r="AK305" s="21">
        <f>AK304/24</f>
        <v>0</v>
      </c>
      <c r="AL305" s="21">
        <f>AL304/24</f>
        <v>4.1666666666666664E-2</v>
      </c>
      <c r="AM305" s="21">
        <f t="shared" ref="AM305:AN305" si="120">AM304/24</f>
        <v>0</v>
      </c>
      <c r="AN305" s="21">
        <f t="shared" si="120"/>
        <v>0</v>
      </c>
    </row>
    <row r="306" spans="1:40" x14ac:dyDescent="0.15">
      <c r="A306" s="223"/>
      <c r="B306" s="71"/>
      <c r="C306" s="341"/>
      <c r="D306" s="75"/>
      <c r="E306" s="75" t="s">
        <v>610</v>
      </c>
      <c r="F306" s="130" t="s">
        <v>76</v>
      </c>
      <c r="G306" s="76" t="s">
        <v>55</v>
      </c>
      <c r="H306" s="49">
        <v>1</v>
      </c>
      <c r="I306" s="107">
        <f>SUM(H306:H309)</f>
        <v>7</v>
      </c>
      <c r="J306" s="56"/>
      <c r="K306" s="56"/>
      <c r="L306" s="56"/>
      <c r="M306" s="56"/>
      <c r="N306" s="4" t="e">
        <f ca="1">IF(YEAR(#REF!)=YEAR(TODAY()),IF(MONTH(#REF!)-MONTH(TODAY())&gt;0,IF(MONTH(#REF!)-MONTH(TODAY())&lt;=3,"Renovar Contrato?",""),""),"")</f>
        <v>#REF!</v>
      </c>
      <c r="P306" s="28" t="str">
        <f t="shared" ref="P306:AN306" si="121">IF($F306=P$1,$H306," ")</f>
        <v xml:space="preserve"> </v>
      </c>
      <c r="Q306" s="28" t="str">
        <f t="shared" si="121"/>
        <v xml:space="preserve"> </v>
      </c>
      <c r="R306" s="28" t="str">
        <f t="shared" si="121"/>
        <v xml:space="preserve"> </v>
      </c>
      <c r="S306" s="28" t="str">
        <f t="shared" si="121"/>
        <v xml:space="preserve"> </v>
      </c>
      <c r="T306" s="28" t="str">
        <f t="shared" si="121"/>
        <v xml:space="preserve"> </v>
      </c>
      <c r="U306" s="28" t="str">
        <f t="shared" si="121"/>
        <v xml:space="preserve"> </v>
      </c>
      <c r="V306" s="28" t="str">
        <f t="shared" si="121"/>
        <v xml:space="preserve"> </v>
      </c>
      <c r="W306" s="28" t="str">
        <f t="shared" si="121"/>
        <v xml:space="preserve"> </v>
      </c>
      <c r="X306" s="28" t="str">
        <f t="shared" si="121"/>
        <v xml:space="preserve"> </v>
      </c>
      <c r="Y306" s="28" t="str">
        <f t="shared" si="121"/>
        <v xml:space="preserve"> </v>
      </c>
      <c r="Z306" s="28" t="str">
        <f t="shared" si="121"/>
        <v xml:space="preserve"> </v>
      </c>
      <c r="AA306" s="28" t="str">
        <f t="shared" si="121"/>
        <v xml:space="preserve"> </v>
      </c>
      <c r="AB306" s="28" t="str">
        <f t="shared" si="121"/>
        <v xml:space="preserve"> </v>
      </c>
      <c r="AC306" s="28" t="str">
        <f t="shared" si="121"/>
        <v xml:space="preserve"> </v>
      </c>
      <c r="AD306" s="28" t="str">
        <f t="shared" si="121"/>
        <v xml:space="preserve"> </v>
      </c>
      <c r="AE306" s="28" t="str">
        <f t="shared" si="121"/>
        <v xml:space="preserve"> </v>
      </c>
      <c r="AF306" s="28" t="str">
        <f t="shared" si="121"/>
        <v xml:space="preserve"> </v>
      </c>
      <c r="AG306" s="28" t="str">
        <f t="shared" si="121"/>
        <v xml:space="preserve"> </v>
      </c>
      <c r="AH306" s="28" t="str">
        <f t="shared" si="121"/>
        <v xml:space="preserve"> </v>
      </c>
      <c r="AI306" s="28" t="str">
        <f t="shared" si="121"/>
        <v xml:space="preserve"> </v>
      </c>
      <c r="AJ306" s="28" t="str">
        <f t="shared" si="121"/>
        <v xml:space="preserve"> </v>
      </c>
      <c r="AK306" s="28" t="str">
        <f t="shared" si="121"/>
        <v xml:space="preserve"> </v>
      </c>
      <c r="AL306" s="28">
        <f t="shared" si="121"/>
        <v>1</v>
      </c>
      <c r="AM306" s="28" t="str">
        <f t="shared" si="121"/>
        <v xml:space="preserve"> </v>
      </c>
      <c r="AN306" s="28" t="str">
        <f t="shared" si="121"/>
        <v xml:space="preserve"> </v>
      </c>
    </row>
    <row r="307" spans="1:40" x14ac:dyDescent="0.15">
      <c r="A307" s="223"/>
      <c r="B307" s="71"/>
      <c r="C307" s="341"/>
      <c r="D307" s="75"/>
      <c r="E307" s="75" t="s">
        <v>611</v>
      </c>
      <c r="F307" s="130" t="s">
        <v>76</v>
      </c>
      <c r="G307" s="76" t="s">
        <v>55</v>
      </c>
      <c r="H307" s="49">
        <v>2</v>
      </c>
      <c r="I307" s="107"/>
      <c r="J307" s="56"/>
      <c r="K307" s="56"/>
      <c r="L307" s="56"/>
      <c r="M307" s="56"/>
      <c r="N307" s="4"/>
    </row>
    <row r="308" spans="1:40" x14ac:dyDescent="0.15">
      <c r="A308" s="223"/>
      <c r="B308" s="208"/>
      <c r="C308" s="208"/>
      <c r="D308" s="75"/>
      <c r="E308" s="75" t="s">
        <v>612</v>
      </c>
      <c r="F308" s="220" t="s">
        <v>76</v>
      </c>
      <c r="G308" s="76" t="s">
        <v>55</v>
      </c>
      <c r="H308" s="49">
        <v>2</v>
      </c>
      <c r="I308" s="107"/>
      <c r="J308" s="56"/>
      <c r="K308" s="56"/>
      <c r="L308" s="56"/>
      <c r="M308" s="56"/>
      <c r="N308" s="4"/>
    </row>
    <row r="309" spans="1:40" x14ac:dyDescent="0.15">
      <c r="A309" s="223"/>
      <c r="B309" s="208"/>
      <c r="C309" s="208"/>
      <c r="D309" s="75"/>
      <c r="E309" s="75" t="s">
        <v>613</v>
      </c>
      <c r="F309" s="220" t="s">
        <v>76</v>
      </c>
      <c r="G309" s="76" t="s">
        <v>55</v>
      </c>
      <c r="H309" s="49">
        <v>2</v>
      </c>
      <c r="I309" s="107"/>
      <c r="J309" s="56"/>
      <c r="K309" s="56"/>
      <c r="L309" s="56"/>
      <c r="M309" s="56"/>
      <c r="N309" s="4"/>
    </row>
    <row r="310" spans="1:40" x14ac:dyDescent="0.15">
      <c r="A310" s="56"/>
      <c r="B310" s="56"/>
      <c r="C310" s="208"/>
      <c r="D310" s="75"/>
      <c r="E310" s="75" t="s">
        <v>614</v>
      </c>
      <c r="F310" s="220" t="s">
        <v>76</v>
      </c>
      <c r="G310" s="76" t="s">
        <v>58</v>
      </c>
      <c r="H310" s="49">
        <v>1</v>
      </c>
      <c r="I310" s="156">
        <f>SUM(H310:H313)</f>
        <v>6</v>
      </c>
      <c r="J310" s="56"/>
      <c r="K310" s="7"/>
      <c r="L310" s="7"/>
      <c r="M310" s="7"/>
      <c r="N310" s="4"/>
    </row>
    <row r="311" spans="1:40" x14ac:dyDescent="0.15">
      <c r="A311" s="56"/>
      <c r="B311" s="56"/>
      <c r="C311" s="208"/>
      <c r="D311" s="75"/>
      <c r="E311" s="75" t="s">
        <v>615</v>
      </c>
      <c r="F311" s="220" t="s">
        <v>76</v>
      </c>
      <c r="G311" s="76" t="s">
        <v>58</v>
      </c>
      <c r="H311" s="49">
        <v>2</v>
      </c>
      <c r="I311" s="156"/>
      <c r="J311" s="56"/>
      <c r="K311" s="7"/>
      <c r="L311" s="7"/>
      <c r="M311" s="7"/>
      <c r="N311" s="4"/>
    </row>
    <row r="312" spans="1:40" x14ac:dyDescent="0.15">
      <c r="A312" s="56"/>
      <c r="B312" s="56"/>
      <c r="C312" s="208"/>
      <c r="D312" s="75"/>
      <c r="E312" s="105" t="s">
        <v>622</v>
      </c>
      <c r="F312" s="130" t="s">
        <v>76</v>
      </c>
      <c r="G312" s="76" t="s">
        <v>58</v>
      </c>
      <c r="H312" s="59">
        <v>1</v>
      </c>
      <c r="I312" s="156"/>
      <c r="J312" s="56"/>
      <c r="K312" s="7"/>
      <c r="L312" s="7"/>
      <c r="M312" s="7"/>
      <c r="N312" s="4"/>
    </row>
    <row r="313" spans="1:40" x14ac:dyDescent="0.15">
      <c r="A313" s="56"/>
      <c r="B313" s="56"/>
      <c r="C313" s="208"/>
      <c r="D313" s="75"/>
      <c r="E313" s="105" t="s">
        <v>623</v>
      </c>
      <c r="F313" s="130" t="s">
        <v>76</v>
      </c>
      <c r="G313" s="76" t="s">
        <v>58</v>
      </c>
      <c r="H313" s="59">
        <v>2</v>
      </c>
      <c r="I313" s="156"/>
      <c r="J313" s="56"/>
      <c r="K313" s="7"/>
      <c r="L313" s="7"/>
      <c r="M313" s="7"/>
      <c r="N313" s="4"/>
    </row>
    <row r="314" spans="1:40" x14ac:dyDescent="0.15">
      <c r="A314" s="31"/>
      <c r="B314" s="31"/>
      <c r="C314" s="96"/>
      <c r="D314" s="97"/>
      <c r="E314" s="98"/>
      <c r="F314" s="99"/>
      <c r="G314" s="100"/>
      <c r="H314" s="99"/>
      <c r="I314" s="101"/>
      <c r="J314" s="102"/>
      <c r="K314" s="236"/>
      <c r="L314" s="236"/>
      <c r="M314" s="237"/>
      <c r="N314" s="4" t="e">
        <f ca="1">IF(YEAR(#REF!)=YEAR(TODAY()),IF(MONTH(#REF!)-MONTH(TODAY())&gt;0,IF(MONTH(#REF!)-MONTH(TODAY())&lt;=3,"Renovar Contrato?",""),""),"")</f>
        <v>#REF!</v>
      </c>
      <c r="O314" s="47">
        <f>SUM(P314:AN314)</f>
        <v>2</v>
      </c>
      <c r="P314" s="22">
        <f t="shared" ref="P314:AN314" si="122">SUM(P316:P318)</f>
        <v>0</v>
      </c>
      <c r="Q314" s="22">
        <f t="shared" si="122"/>
        <v>0</v>
      </c>
      <c r="R314" s="22">
        <f t="shared" si="122"/>
        <v>0</v>
      </c>
      <c r="S314" s="22">
        <f t="shared" si="122"/>
        <v>0</v>
      </c>
      <c r="T314" s="22">
        <f t="shared" si="122"/>
        <v>0</v>
      </c>
      <c r="U314" s="22">
        <f t="shared" si="122"/>
        <v>0</v>
      </c>
      <c r="V314" s="22">
        <f t="shared" si="122"/>
        <v>0</v>
      </c>
      <c r="W314" s="22">
        <f t="shared" si="122"/>
        <v>0</v>
      </c>
      <c r="X314" s="22">
        <f t="shared" si="122"/>
        <v>0</v>
      </c>
      <c r="Y314" s="22">
        <f t="shared" si="122"/>
        <v>0</v>
      </c>
      <c r="Z314" s="22">
        <f t="shared" si="122"/>
        <v>0</v>
      </c>
      <c r="AA314" s="22">
        <f t="shared" si="122"/>
        <v>0</v>
      </c>
      <c r="AB314" s="22">
        <f t="shared" si="122"/>
        <v>0</v>
      </c>
      <c r="AC314" s="22">
        <f t="shared" si="122"/>
        <v>0</v>
      </c>
      <c r="AD314" s="22">
        <f t="shared" si="122"/>
        <v>0</v>
      </c>
      <c r="AE314" s="22">
        <f t="shared" si="122"/>
        <v>0</v>
      </c>
      <c r="AF314" s="22">
        <f t="shared" si="122"/>
        <v>0</v>
      </c>
      <c r="AG314" s="22">
        <f t="shared" si="122"/>
        <v>0</v>
      </c>
      <c r="AH314" s="22">
        <f t="shared" si="122"/>
        <v>0</v>
      </c>
      <c r="AI314" s="22">
        <f t="shared" si="122"/>
        <v>2</v>
      </c>
      <c r="AJ314" s="22">
        <f t="shared" si="122"/>
        <v>0</v>
      </c>
      <c r="AK314" s="22">
        <f t="shared" si="122"/>
        <v>0</v>
      </c>
      <c r="AL314" s="22">
        <f t="shared" si="122"/>
        <v>0</v>
      </c>
      <c r="AM314" s="22">
        <f t="shared" si="122"/>
        <v>0</v>
      </c>
      <c r="AN314" s="22">
        <f t="shared" si="122"/>
        <v>0</v>
      </c>
    </row>
    <row r="315" spans="1:40" x14ac:dyDescent="0.15">
      <c r="A315" s="65" t="s">
        <v>519</v>
      </c>
      <c r="B315" s="65" t="s">
        <v>61</v>
      </c>
      <c r="C315" s="209" t="s">
        <v>428</v>
      </c>
      <c r="D315" s="69" t="s">
        <v>64</v>
      </c>
      <c r="E315" s="93"/>
      <c r="F315" s="94"/>
      <c r="G315" s="95"/>
      <c r="H315" s="92"/>
      <c r="I315" s="91">
        <f>SUM(I316:I318)</f>
        <v>8</v>
      </c>
      <c r="J315" s="88">
        <f>I315/2</f>
        <v>4</v>
      </c>
      <c r="K315" s="231">
        <v>44455</v>
      </c>
      <c r="L315" s="231">
        <v>44819</v>
      </c>
      <c r="M315" s="239">
        <v>0.3</v>
      </c>
      <c r="N315" s="4" t="e">
        <f ca="1">IF(YEAR(#REF!)=YEAR(TODAY()),IF(MONTH(#REF!)-MONTH(TODAY())&gt;0,IF(MONTH(#REF!)-MONTH(TODAY())&lt;=3,"Renovar Contrato?",""),""),"")</f>
        <v>#REF!</v>
      </c>
      <c r="O315" s="47">
        <f>SUM(P315:AN315)</f>
        <v>8.3333333333333329E-2</v>
      </c>
      <c r="P315" s="21">
        <f>P314/24</f>
        <v>0</v>
      </c>
      <c r="Q315" s="21">
        <f t="shared" ref="Q315:AJ315" si="123">Q314/24</f>
        <v>0</v>
      </c>
      <c r="R315" s="21">
        <f t="shared" si="123"/>
        <v>0</v>
      </c>
      <c r="S315" s="21">
        <f t="shared" si="123"/>
        <v>0</v>
      </c>
      <c r="T315" s="21">
        <f t="shared" si="123"/>
        <v>0</v>
      </c>
      <c r="U315" s="21">
        <f t="shared" si="123"/>
        <v>0</v>
      </c>
      <c r="V315" s="21">
        <f t="shared" si="123"/>
        <v>0</v>
      </c>
      <c r="W315" s="21">
        <f t="shared" si="123"/>
        <v>0</v>
      </c>
      <c r="X315" s="21">
        <f t="shared" si="123"/>
        <v>0</v>
      </c>
      <c r="Y315" s="21">
        <f t="shared" si="123"/>
        <v>0</v>
      </c>
      <c r="Z315" s="21">
        <f t="shared" si="123"/>
        <v>0</v>
      </c>
      <c r="AA315" s="21">
        <f t="shared" si="123"/>
        <v>0</v>
      </c>
      <c r="AB315" s="21">
        <f t="shared" si="123"/>
        <v>0</v>
      </c>
      <c r="AC315" s="21">
        <f t="shared" si="123"/>
        <v>0</v>
      </c>
      <c r="AD315" s="21">
        <f t="shared" si="123"/>
        <v>0</v>
      </c>
      <c r="AE315" s="21">
        <f t="shared" si="123"/>
        <v>0</v>
      </c>
      <c r="AF315" s="21">
        <f t="shared" si="123"/>
        <v>0</v>
      </c>
      <c r="AG315" s="21">
        <f t="shared" si="123"/>
        <v>0</v>
      </c>
      <c r="AH315" s="21">
        <f t="shared" si="123"/>
        <v>0</v>
      </c>
      <c r="AI315" s="21">
        <f t="shared" si="123"/>
        <v>8.3333333333333329E-2</v>
      </c>
      <c r="AJ315" s="21">
        <f t="shared" si="123"/>
        <v>0</v>
      </c>
      <c r="AK315" s="21">
        <f>AK314/24</f>
        <v>0</v>
      </c>
      <c r="AL315" s="21">
        <f>AL314/24</f>
        <v>0</v>
      </c>
      <c r="AM315" s="21">
        <f t="shared" ref="AM315:AN315" si="124">AM314/24</f>
        <v>0</v>
      </c>
      <c r="AN315" s="21">
        <f t="shared" si="124"/>
        <v>0</v>
      </c>
    </row>
    <row r="316" spans="1:40" x14ac:dyDescent="0.15">
      <c r="A316" s="29"/>
      <c r="B316" s="29"/>
      <c r="C316" s="341"/>
      <c r="D316" s="23"/>
      <c r="E316" s="105" t="s">
        <v>662</v>
      </c>
      <c r="F316" s="130" t="s">
        <v>31</v>
      </c>
      <c r="G316" s="60" t="s">
        <v>55</v>
      </c>
      <c r="H316" s="68">
        <v>1</v>
      </c>
      <c r="I316" s="107">
        <f>SUM(H316:H317)</f>
        <v>3</v>
      </c>
      <c r="K316" s="7"/>
      <c r="L316" s="7"/>
      <c r="M316" s="7"/>
      <c r="N316" s="4" t="e">
        <f ca="1">IF(YEAR(#REF!)=YEAR(TODAY()),IF(MONTH(#REF!)-MONTH(TODAY())&gt;0,IF(MONTH(#REF!)-MONTH(TODAY())&lt;=3,"Renovar Contrato?",""),""),"")</f>
        <v>#REF!</v>
      </c>
      <c r="P316" s="28" t="str">
        <f t="shared" ref="P316:AE318" si="125">IF($F316=P$1,$H316," ")</f>
        <v xml:space="preserve"> </v>
      </c>
      <c r="Q316" s="28" t="str">
        <f t="shared" si="125"/>
        <v xml:space="preserve"> </v>
      </c>
      <c r="R316" s="28" t="str">
        <f t="shared" si="125"/>
        <v xml:space="preserve"> </v>
      </c>
      <c r="S316" s="28" t="str">
        <f t="shared" si="125"/>
        <v xml:space="preserve"> </v>
      </c>
      <c r="T316" s="28" t="str">
        <f t="shared" si="125"/>
        <v xml:space="preserve"> </v>
      </c>
      <c r="U316" s="28" t="str">
        <f t="shared" si="125"/>
        <v xml:space="preserve"> </v>
      </c>
      <c r="V316" s="28" t="str">
        <f t="shared" si="125"/>
        <v xml:space="preserve"> </v>
      </c>
      <c r="W316" s="28" t="str">
        <f t="shared" si="125"/>
        <v xml:space="preserve"> </v>
      </c>
      <c r="X316" s="28" t="str">
        <f t="shared" si="125"/>
        <v xml:space="preserve"> </v>
      </c>
      <c r="Y316" s="28" t="str">
        <f t="shared" si="125"/>
        <v xml:space="preserve"> </v>
      </c>
      <c r="Z316" s="28" t="str">
        <f t="shared" si="125"/>
        <v xml:space="preserve"> </v>
      </c>
      <c r="AA316" s="28" t="str">
        <f t="shared" si="125"/>
        <v xml:space="preserve"> </v>
      </c>
      <c r="AB316" s="28" t="str">
        <f t="shared" si="125"/>
        <v xml:space="preserve"> </v>
      </c>
      <c r="AC316" s="28" t="str">
        <f t="shared" si="125"/>
        <v xml:space="preserve"> </v>
      </c>
      <c r="AD316" s="28" t="str">
        <f t="shared" si="125"/>
        <v xml:space="preserve"> </v>
      </c>
      <c r="AE316" s="28" t="str">
        <f t="shared" si="125"/>
        <v xml:space="preserve"> </v>
      </c>
      <c r="AF316" s="28" t="str">
        <f t="shared" ref="AF316:AN318" si="126">IF($F316=AF$1,$H316," ")</f>
        <v xml:space="preserve"> </v>
      </c>
      <c r="AG316" s="28" t="str">
        <f t="shared" si="126"/>
        <v xml:space="preserve"> </v>
      </c>
      <c r="AH316" s="28" t="str">
        <f t="shared" si="126"/>
        <v xml:space="preserve"> </v>
      </c>
      <c r="AI316" s="28">
        <f t="shared" si="126"/>
        <v>1</v>
      </c>
      <c r="AJ316" s="28" t="str">
        <f t="shared" si="126"/>
        <v xml:space="preserve"> </v>
      </c>
      <c r="AK316" s="28" t="str">
        <f t="shared" si="126"/>
        <v xml:space="preserve"> </v>
      </c>
      <c r="AL316" s="28" t="str">
        <f t="shared" si="126"/>
        <v xml:space="preserve"> </v>
      </c>
      <c r="AM316" s="28" t="str">
        <f t="shared" si="126"/>
        <v xml:space="preserve"> </v>
      </c>
      <c r="AN316" s="28" t="str">
        <f t="shared" si="126"/>
        <v xml:space="preserve"> </v>
      </c>
    </row>
    <row r="317" spans="1:40" x14ac:dyDescent="0.15">
      <c r="A317" s="29"/>
      <c r="B317" s="29"/>
      <c r="C317" s="341"/>
      <c r="D317" s="23"/>
      <c r="E317" s="105" t="s">
        <v>663</v>
      </c>
      <c r="F317" s="130" t="s">
        <v>31</v>
      </c>
      <c r="G317" s="60" t="s">
        <v>55</v>
      </c>
      <c r="H317" s="68">
        <v>2</v>
      </c>
      <c r="I317" s="107"/>
      <c r="K317" s="7"/>
      <c r="L317" s="7"/>
      <c r="M317" s="7"/>
      <c r="N317" s="4"/>
    </row>
    <row r="318" spans="1:40" x14ac:dyDescent="0.15">
      <c r="C318" s="342"/>
      <c r="D318" s="23"/>
      <c r="E318" s="105" t="s">
        <v>649</v>
      </c>
      <c r="F318" s="130" t="s">
        <v>31</v>
      </c>
      <c r="G318" s="60" t="s">
        <v>58</v>
      </c>
      <c r="H318" s="59">
        <v>1</v>
      </c>
      <c r="I318" s="107">
        <f>SUM(H318:H320)</f>
        <v>5</v>
      </c>
      <c r="K318" s="247"/>
      <c r="L318" s="247"/>
      <c r="N318" s="4" t="str">
        <f t="shared" ref="N318" ca="1" si="127">IF(YEAR(L318)=YEAR(TODAY()),IF(MONTH(L318)-MONTH(TODAY())&gt;0,IF(MONTH(L318)-MONTH(TODAY())&lt;=3,"Renovar Contrato?",""),""),"")</f>
        <v/>
      </c>
      <c r="P318" s="28" t="str">
        <f t="shared" si="125"/>
        <v xml:space="preserve"> </v>
      </c>
      <c r="Q318" s="28" t="str">
        <f t="shared" si="125"/>
        <v xml:space="preserve"> </v>
      </c>
      <c r="R318" s="28" t="str">
        <f t="shared" si="125"/>
        <v xml:space="preserve"> </v>
      </c>
      <c r="S318" s="28" t="str">
        <f t="shared" si="125"/>
        <v xml:space="preserve"> </v>
      </c>
      <c r="T318" s="28" t="str">
        <f t="shared" si="125"/>
        <v xml:space="preserve"> </v>
      </c>
      <c r="U318" s="28" t="str">
        <f t="shared" si="125"/>
        <v xml:space="preserve"> </v>
      </c>
      <c r="V318" s="28" t="str">
        <f t="shared" si="125"/>
        <v xml:space="preserve"> </v>
      </c>
      <c r="W318" s="28" t="str">
        <f t="shared" si="125"/>
        <v xml:space="preserve"> </v>
      </c>
      <c r="X318" s="28" t="str">
        <f t="shared" si="125"/>
        <v xml:space="preserve"> </v>
      </c>
      <c r="Y318" s="28" t="str">
        <f t="shared" si="125"/>
        <v xml:space="preserve"> </v>
      </c>
      <c r="Z318" s="28" t="str">
        <f t="shared" si="125"/>
        <v xml:space="preserve"> </v>
      </c>
      <c r="AA318" s="28" t="str">
        <f t="shared" si="125"/>
        <v xml:space="preserve"> </v>
      </c>
      <c r="AB318" s="28" t="str">
        <f t="shared" si="125"/>
        <v xml:space="preserve"> </v>
      </c>
      <c r="AC318" s="28" t="str">
        <f t="shared" si="125"/>
        <v xml:space="preserve"> </v>
      </c>
      <c r="AD318" s="28" t="str">
        <f t="shared" si="125"/>
        <v xml:space="preserve"> </v>
      </c>
      <c r="AE318" s="28" t="str">
        <f t="shared" si="125"/>
        <v xml:space="preserve"> </v>
      </c>
      <c r="AF318" s="28" t="str">
        <f t="shared" si="126"/>
        <v xml:space="preserve"> </v>
      </c>
      <c r="AG318" s="28" t="str">
        <f t="shared" si="126"/>
        <v xml:space="preserve"> </v>
      </c>
      <c r="AH318" s="28" t="str">
        <f t="shared" si="126"/>
        <v xml:space="preserve"> </v>
      </c>
      <c r="AI318" s="28">
        <f t="shared" si="126"/>
        <v>1</v>
      </c>
      <c r="AJ318" s="28" t="str">
        <f t="shared" si="126"/>
        <v xml:space="preserve"> </v>
      </c>
      <c r="AK318" s="28" t="str">
        <f t="shared" si="126"/>
        <v xml:space="preserve"> </v>
      </c>
      <c r="AL318" s="28" t="str">
        <f t="shared" si="126"/>
        <v xml:space="preserve"> </v>
      </c>
      <c r="AM318" s="28" t="str">
        <f t="shared" si="126"/>
        <v xml:space="preserve"> </v>
      </c>
      <c r="AN318" s="28" t="str">
        <f t="shared" si="126"/>
        <v xml:space="preserve"> </v>
      </c>
    </row>
    <row r="319" spans="1:40" x14ac:dyDescent="0.15">
      <c r="C319" s="342"/>
      <c r="D319" s="23"/>
      <c r="E319" s="105" t="s">
        <v>650</v>
      </c>
      <c r="F319" s="130" t="s">
        <v>31</v>
      </c>
      <c r="G319" s="60" t="s">
        <v>58</v>
      </c>
      <c r="H319" s="59">
        <v>3</v>
      </c>
      <c r="I319" s="107"/>
      <c r="K319" s="247"/>
      <c r="L319" s="247"/>
      <c r="N319" s="4"/>
    </row>
    <row r="320" spans="1:40" x14ac:dyDescent="0.15">
      <c r="C320" s="342"/>
      <c r="D320" s="23"/>
      <c r="E320" s="105" t="s">
        <v>272</v>
      </c>
      <c r="F320" s="130" t="s">
        <v>76</v>
      </c>
      <c r="G320" s="60" t="s">
        <v>59</v>
      </c>
      <c r="H320" s="165">
        <v>1</v>
      </c>
      <c r="I320" s="107"/>
      <c r="K320" s="247"/>
      <c r="L320" s="247"/>
      <c r="N320" s="4"/>
    </row>
    <row r="321" spans="1:40" x14ac:dyDescent="0.15">
      <c r="A321" s="198"/>
      <c r="B321" s="198"/>
      <c r="C321" s="199"/>
      <c r="D321" s="200"/>
      <c r="E321" s="201"/>
      <c r="F321" s="202"/>
      <c r="G321" s="203"/>
      <c r="H321" s="202"/>
      <c r="I321" s="204"/>
      <c r="J321" s="204"/>
      <c r="K321" s="248"/>
      <c r="L321" s="248"/>
      <c r="M321" s="249"/>
      <c r="N321" s="4" t="str">
        <f ca="1">IF(YEAR(L337)=YEAR(TODAY()),IF(MONTH(L337)-MONTH(TODAY())&gt;0,IF(MONTH(L337)-MONTH(TODAY())&lt;=3,"Renovar Contrato?",""),""),"")</f>
        <v/>
      </c>
      <c r="O321" s="47">
        <f>SUM(P321:AN321)</f>
        <v>1</v>
      </c>
      <c r="P321" s="22">
        <f t="shared" ref="P321:AN321" si="128">SUM(P323:P324)</f>
        <v>0</v>
      </c>
      <c r="Q321" s="22">
        <f t="shared" si="128"/>
        <v>0</v>
      </c>
      <c r="R321" s="22">
        <f t="shared" si="128"/>
        <v>0</v>
      </c>
      <c r="S321" s="22">
        <f t="shared" si="128"/>
        <v>0</v>
      </c>
      <c r="T321" s="22">
        <f t="shared" si="128"/>
        <v>0</v>
      </c>
      <c r="U321" s="22">
        <f t="shared" si="128"/>
        <v>0</v>
      </c>
      <c r="V321" s="22">
        <f t="shared" si="128"/>
        <v>0</v>
      </c>
      <c r="W321" s="22">
        <f t="shared" si="128"/>
        <v>0</v>
      </c>
      <c r="X321" s="22">
        <f t="shared" si="128"/>
        <v>0</v>
      </c>
      <c r="Y321" s="22">
        <f t="shared" si="128"/>
        <v>0</v>
      </c>
      <c r="Z321" s="22">
        <f t="shared" si="128"/>
        <v>0</v>
      </c>
      <c r="AA321" s="22">
        <f t="shared" si="128"/>
        <v>0</v>
      </c>
      <c r="AB321" s="22">
        <f t="shared" si="128"/>
        <v>0</v>
      </c>
      <c r="AC321" s="22">
        <f t="shared" si="128"/>
        <v>0</v>
      </c>
      <c r="AD321" s="22">
        <f t="shared" si="128"/>
        <v>0</v>
      </c>
      <c r="AE321" s="22">
        <f t="shared" si="128"/>
        <v>0</v>
      </c>
      <c r="AF321" s="22">
        <f t="shared" si="128"/>
        <v>0</v>
      </c>
      <c r="AG321" s="22">
        <f t="shared" si="128"/>
        <v>0</v>
      </c>
      <c r="AH321" s="22">
        <f t="shared" si="128"/>
        <v>0</v>
      </c>
      <c r="AI321" s="22">
        <f t="shared" si="128"/>
        <v>1</v>
      </c>
      <c r="AJ321" s="22">
        <f t="shared" si="128"/>
        <v>0</v>
      </c>
      <c r="AK321" s="22">
        <f t="shared" si="128"/>
        <v>0</v>
      </c>
      <c r="AL321" s="22">
        <f t="shared" si="128"/>
        <v>0</v>
      </c>
      <c r="AM321" s="22">
        <f t="shared" si="128"/>
        <v>0</v>
      </c>
      <c r="AN321" s="22">
        <f t="shared" si="128"/>
        <v>0</v>
      </c>
    </row>
    <row r="322" spans="1:40" x14ac:dyDescent="0.15">
      <c r="A322" s="112" t="s">
        <v>688</v>
      </c>
      <c r="B322" s="112" t="s">
        <v>61</v>
      </c>
      <c r="C322" s="161" t="s">
        <v>681</v>
      </c>
      <c r="D322" s="142" t="s">
        <v>64</v>
      </c>
      <c r="E322" s="143"/>
      <c r="F322" s="61"/>
      <c r="G322" s="106"/>
      <c r="H322" s="109"/>
      <c r="I322" s="118">
        <f>SUM(I323:I324)</f>
        <v>7</v>
      </c>
      <c r="J322" s="107">
        <f>I322/2</f>
        <v>3.5</v>
      </c>
      <c r="K322" s="231" t="s">
        <v>683</v>
      </c>
      <c r="L322" s="62">
        <v>44619</v>
      </c>
      <c r="M322" s="250">
        <v>0.3</v>
      </c>
      <c r="N322" s="4" t="e">
        <f ca="1">IF(YEAR(#REF!)=YEAR(TODAY()),IF(MONTH(#REF!)-MONTH(TODAY())&gt;0,IF(MONTH(#REF!)-MONTH(TODAY())&lt;=3,"Renovar Contrato?",""),""),"")</f>
        <v>#REF!</v>
      </c>
      <c r="O322" s="47">
        <f>SUM(P322:AN322)</f>
        <v>4.1666666666666664E-2</v>
      </c>
      <c r="P322" s="21">
        <f>P321/24</f>
        <v>0</v>
      </c>
      <c r="Q322" s="21">
        <f t="shared" ref="Q322:AJ322" si="129">Q321/24</f>
        <v>0</v>
      </c>
      <c r="R322" s="21">
        <f t="shared" si="129"/>
        <v>0</v>
      </c>
      <c r="S322" s="21">
        <f t="shared" si="129"/>
        <v>0</v>
      </c>
      <c r="T322" s="21">
        <f t="shared" si="129"/>
        <v>0</v>
      </c>
      <c r="U322" s="21">
        <f t="shared" si="129"/>
        <v>0</v>
      </c>
      <c r="V322" s="21">
        <f t="shared" si="129"/>
        <v>0</v>
      </c>
      <c r="W322" s="21">
        <f t="shared" si="129"/>
        <v>0</v>
      </c>
      <c r="X322" s="21">
        <f t="shared" si="129"/>
        <v>0</v>
      </c>
      <c r="Y322" s="21">
        <f t="shared" si="129"/>
        <v>0</v>
      </c>
      <c r="Z322" s="21">
        <f t="shared" si="129"/>
        <v>0</v>
      </c>
      <c r="AA322" s="21">
        <f t="shared" si="129"/>
        <v>0</v>
      </c>
      <c r="AB322" s="21">
        <f t="shared" si="129"/>
        <v>0</v>
      </c>
      <c r="AC322" s="21">
        <f t="shared" si="129"/>
        <v>0</v>
      </c>
      <c r="AD322" s="21">
        <f t="shared" si="129"/>
        <v>0</v>
      </c>
      <c r="AE322" s="21">
        <f t="shared" si="129"/>
        <v>0</v>
      </c>
      <c r="AF322" s="21">
        <f t="shared" si="129"/>
        <v>0</v>
      </c>
      <c r="AG322" s="21">
        <f t="shared" si="129"/>
        <v>0</v>
      </c>
      <c r="AH322" s="21">
        <f t="shared" si="129"/>
        <v>0</v>
      </c>
      <c r="AI322" s="21">
        <f t="shared" si="129"/>
        <v>4.1666666666666664E-2</v>
      </c>
      <c r="AJ322" s="21">
        <f t="shared" si="129"/>
        <v>0</v>
      </c>
      <c r="AK322" s="21">
        <f>AK321/24</f>
        <v>0</v>
      </c>
      <c r="AL322" s="21">
        <f>AL321/24</f>
        <v>0</v>
      </c>
      <c r="AM322" s="21">
        <f t="shared" ref="AM322:AN322" si="130">AM321/24</f>
        <v>0</v>
      </c>
      <c r="AN322" s="21">
        <f t="shared" si="130"/>
        <v>0</v>
      </c>
    </row>
    <row r="323" spans="1:40" x14ac:dyDescent="0.15">
      <c r="A323" s="196"/>
      <c r="B323" s="196"/>
      <c r="C323" s="197" t="s">
        <v>572</v>
      </c>
      <c r="D323" s="176"/>
      <c r="E323" s="75" t="s">
        <v>573</v>
      </c>
      <c r="F323" s="130" t="s">
        <v>275</v>
      </c>
      <c r="G323" s="76" t="s">
        <v>56</v>
      </c>
      <c r="H323" s="49">
        <v>4</v>
      </c>
      <c r="I323" s="77">
        <f>SUM(H323:H323)</f>
        <v>4</v>
      </c>
      <c r="J323" s="77"/>
      <c r="K323" s="231">
        <v>44620</v>
      </c>
      <c r="L323" s="231">
        <v>44819</v>
      </c>
      <c r="M323" s="239">
        <v>0.2</v>
      </c>
      <c r="N323" s="4" t="e">
        <f ca="1">IF(YEAR(#REF!)=YEAR(TODAY()),IF(MONTH(#REF!)-MONTH(TODAY())&gt;0,IF(MONTH(#REF!)-MONTH(TODAY())&lt;=3,"Renovar Contrato?",""),""),"")</f>
        <v>#REF!</v>
      </c>
      <c r="O323" s="7"/>
      <c r="P323" s="28" t="str">
        <f t="shared" ref="P323:AE324" si="131">IF($F323=P$1,$H323," ")</f>
        <v xml:space="preserve"> </v>
      </c>
      <c r="Q323" s="28" t="str">
        <f t="shared" si="131"/>
        <v xml:space="preserve"> </v>
      </c>
      <c r="R323" s="28" t="str">
        <f t="shared" si="131"/>
        <v xml:space="preserve"> </v>
      </c>
      <c r="S323" s="28" t="str">
        <f t="shared" si="131"/>
        <v xml:space="preserve"> </v>
      </c>
      <c r="T323" s="28" t="str">
        <f t="shared" si="131"/>
        <v xml:space="preserve"> </v>
      </c>
      <c r="U323" s="28" t="str">
        <f t="shared" si="131"/>
        <v xml:space="preserve"> </v>
      </c>
      <c r="V323" s="28" t="str">
        <f t="shared" si="131"/>
        <v xml:space="preserve"> </v>
      </c>
      <c r="W323" s="28" t="str">
        <f t="shared" si="131"/>
        <v xml:space="preserve"> </v>
      </c>
      <c r="X323" s="28" t="str">
        <f t="shared" si="131"/>
        <v xml:space="preserve"> </v>
      </c>
      <c r="Y323" s="28" t="str">
        <f t="shared" si="131"/>
        <v xml:space="preserve"> </v>
      </c>
      <c r="Z323" s="28" t="str">
        <f t="shared" si="131"/>
        <v xml:space="preserve"> </v>
      </c>
      <c r="AA323" s="28" t="str">
        <f t="shared" si="131"/>
        <v xml:space="preserve"> </v>
      </c>
      <c r="AB323" s="28" t="str">
        <f t="shared" si="131"/>
        <v xml:space="preserve"> </v>
      </c>
      <c r="AC323" s="28" t="str">
        <f t="shared" si="131"/>
        <v xml:space="preserve"> </v>
      </c>
      <c r="AD323" s="28" t="str">
        <f t="shared" si="131"/>
        <v xml:space="preserve"> </v>
      </c>
      <c r="AE323" s="28" t="str">
        <f t="shared" si="131"/>
        <v xml:space="preserve"> </v>
      </c>
      <c r="AF323" s="28" t="str">
        <f t="shared" ref="AF323:AN324" si="132">IF($F323=AF$1,$H323," ")</f>
        <v xml:space="preserve"> </v>
      </c>
      <c r="AG323" s="28" t="str">
        <f t="shared" si="132"/>
        <v xml:space="preserve"> </v>
      </c>
      <c r="AH323" s="28" t="str">
        <f t="shared" si="132"/>
        <v xml:space="preserve"> </v>
      </c>
      <c r="AI323" s="28" t="str">
        <f t="shared" si="132"/>
        <v xml:space="preserve"> </v>
      </c>
      <c r="AJ323" s="28" t="str">
        <f t="shared" si="132"/>
        <v xml:space="preserve"> </v>
      </c>
      <c r="AK323" s="28" t="str">
        <f t="shared" si="132"/>
        <v xml:space="preserve"> </v>
      </c>
      <c r="AL323" s="28" t="str">
        <f t="shared" si="132"/>
        <v xml:space="preserve"> </v>
      </c>
      <c r="AM323" s="28" t="str">
        <f t="shared" si="132"/>
        <v xml:space="preserve"> </v>
      </c>
      <c r="AN323" s="28" t="str">
        <f t="shared" si="132"/>
        <v xml:space="preserve"> </v>
      </c>
    </row>
    <row r="324" spans="1:40" x14ac:dyDescent="0.15">
      <c r="A324" s="196"/>
      <c r="B324" s="115"/>
      <c r="C324" s="351" t="s">
        <v>563</v>
      </c>
      <c r="D324" s="205"/>
      <c r="E324" s="75" t="s">
        <v>653</v>
      </c>
      <c r="F324" s="130" t="s">
        <v>31</v>
      </c>
      <c r="G324" s="110" t="s">
        <v>58</v>
      </c>
      <c r="H324" s="68">
        <v>1</v>
      </c>
      <c r="I324" s="77">
        <f>SUM(H324:H325)</f>
        <v>3</v>
      </c>
      <c r="J324" s="107"/>
      <c r="K324" s="7"/>
      <c r="L324" s="7"/>
      <c r="M324" s="7"/>
      <c r="N324" s="4" t="e">
        <f ca="1">IF(YEAR(#REF!)=YEAR(TODAY()),IF(MONTH(#REF!)-MONTH(TODAY())&gt;0,IF(MONTH(#REF!)-MONTH(TODAY())&lt;=3,"Renovar Contrato?",""),""),"")</f>
        <v>#REF!</v>
      </c>
      <c r="O324" s="7"/>
      <c r="P324" s="28" t="str">
        <f t="shared" si="131"/>
        <v xml:space="preserve"> </v>
      </c>
      <c r="Q324" s="28" t="str">
        <f t="shared" si="131"/>
        <v xml:space="preserve"> </v>
      </c>
      <c r="R324" s="28" t="str">
        <f t="shared" si="131"/>
        <v xml:space="preserve"> </v>
      </c>
      <c r="S324" s="28" t="str">
        <f t="shared" si="131"/>
        <v xml:space="preserve"> </v>
      </c>
      <c r="T324" s="28" t="str">
        <f t="shared" si="131"/>
        <v xml:space="preserve"> </v>
      </c>
      <c r="U324" s="28" t="str">
        <f t="shared" si="131"/>
        <v xml:space="preserve"> </v>
      </c>
      <c r="V324" s="28" t="str">
        <f t="shared" si="131"/>
        <v xml:space="preserve"> </v>
      </c>
      <c r="W324" s="28" t="str">
        <f t="shared" si="131"/>
        <v xml:space="preserve"> </v>
      </c>
      <c r="X324" s="28" t="str">
        <f t="shared" si="131"/>
        <v xml:space="preserve"> </v>
      </c>
      <c r="Y324" s="28" t="str">
        <f t="shared" si="131"/>
        <v xml:space="preserve"> </v>
      </c>
      <c r="Z324" s="28" t="str">
        <f t="shared" si="131"/>
        <v xml:space="preserve"> </v>
      </c>
      <c r="AA324" s="28" t="str">
        <f t="shared" si="131"/>
        <v xml:space="preserve"> </v>
      </c>
      <c r="AB324" s="28" t="str">
        <f t="shared" si="131"/>
        <v xml:space="preserve"> </v>
      </c>
      <c r="AC324" s="28" t="str">
        <f t="shared" si="131"/>
        <v xml:space="preserve"> </v>
      </c>
      <c r="AD324" s="28" t="str">
        <f t="shared" si="131"/>
        <v xml:space="preserve"> </v>
      </c>
      <c r="AE324" s="28" t="str">
        <f t="shared" si="131"/>
        <v xml:space="preserve"> </v>
      </c>
      <c r="AF324" s="28" t="str">
        <f t="shared" si="132"/>
        <v xml:space="preserve"> </v>
      </c>
      <c r="AG324" s="28" t="str">
        <f t="shared" si="132"/>
        <v xml:space="preserve"> </v>
      </c>
      <c r="AH324" s="28" t="str">
        <f t="shared" si="132"/>
        <v xml:space="preserve"> </v>
      </c>
      <c r="AI324" s="28">
        <f t="shared" si="132"/>
        <v>1</v>
      </c>
      <c r="AJ324" s="28" t="str">
        <f t="shared" si="132"/>
        <v xml:space="preserve"> </v>
      </c>
      <c r="AK324" s="28" t="str">
        <f t="shared" si="132"/>
        <v xml:space="preserve"> </v>
      </c>
      <c r="AL324" s="28" t="str">
        <f t="shared" si="132"/>
        <v xml:space="preserve"> </v>
      </c>
      <c r="AM324" s="28" t="str">
        <f t="shared" si="132"/>
        <v xml:space="preserve"> </v>
      </c>
      <c r="AN324" s="28" t="str">
        <f t="shared" si="132"/>
        <v xml:space="preserve"> </v>
      </c>
    </row>
    <row r="325" spans="1:40" x14ac:dyDescent="0.15">
      <c r="A325" s="196"/>
      <c r="B325" s="115"/>
      <c r="C325" s="269"/>
      <c r="D325" s="205"/>
      <c r="E325" s="75" t="s">
        <v>654</v>
      </c>
      <c r="F325" s="130" t="s">
        <v>31</v>
      </c>
      <c r="G325" s="110" t="s">
        <v>58</v>
      </c>
      <c r="H325" s="68">
        <v>2</v>
      </c>
      <c r="I325" s="77"/>
      <c r="J325" s="107"/>
      <c r="K325" s="7"/>
      <c r="L325" s="7"/>
      <c r="M325" s="7"/>
      <c r="N325" s="4"/>
      <c r="O325" s="7"/>
    </row>
    <row r="326" spans="1:40" x14ac:dyDescent="0.15">
      <c r="A326" s="198"/>
      <c r="B326" s="198"/>
      <c r="C326" s="199"/>
      <c r="D326" s="200"/>
      <c r="E326" s="201"/>
      <c r="F326" s="202"/>
      <c r="G326" s="203"/>
      <c r="H326" s="202"/>
      <c r="I326" s="204"/>
      <c r="J326" s="204"/>
      <c r="K326" s="248"/>
      <c r="L326" s="248"/>
      <c r="M326" s="249"/>
      <c r="N326" s="4" t="str">
        <f ca="1">IF(YEAR(L343)=YEAR(TODAY()),IF(MONTH(L343)-MONTH(TODAY())&gt;0,IF(MONTH(L343)-MONTH(TODAY())&lt;=3,"Renovar Contrato?",""),""),"")</f>
        <v/>
      </c>
      <c r="O326" s="47">
        <f>SUM(P326:AN326)</f>
        <v>6</v>
      </c>
      <c r="P326" s="22">
        <f t="shared" ref="P326:AN326" si="133">SUM(P328:P331)</f>
        <v>0</v>
      </c>
      <c r="Q326" s="22">
        <f t="shared" si="133"/>
        <v>4</v>
      </c>
      <c r="R326" s="22">
        <f t="shared" si="133"/>
        <v>0</v>
      </c>
      <c r="S326" s="22">
        <f t="shared" si="133"/>
        <v>0</v>
      </c>
      <c r="T326" s="22">
        <f t="shared" si="133"/>
        <v>0</v>
      </c>
      <c r="U326" s="22">
        <f t="shared" si="133"/>
        <v>0</v>
      </c>
      <c r="V326" s="22">
        <f t="shared" si="133"/>
        <v>0</v>
      </c>
      <c r="W326" s="22">
        <f t="shared" si="133"/>
        <v>0</v>
      </c>
      <c r="X326" s="22">
        <f t="shared" si="133"/>
        <v>0</v>
      </c>
      <c r="Y326" s="22">
        <f t="shared" si="133"/>
        <v>0</v>
      </c>
      <c r="Z326" s="22">
        <f t="shared" si="133"/>
        <v>0</v>
      </c>
      <c r="AA326" s="22">
        <f t="shared" si="133"/>
        <v>0</v>
      </c>
      <c r="AB326" s="22">
        <f t="shared" si="133"/>
        <v>0</v>
      </c>
      <c r="AC326" s="22">
        <f t="shared" si="133"/>
        <v>0</v>
      </c>
      <c r="AD326" s="22">
        <f t="shared" si="133"/>
        <v>0</v>
      </c>
      <c r="AE326" s="22">
        <f t="shared" si="133"/>
        <v>0</v>
      </c>
      <c r="AF326" s="22">
        <f t="shared" si="133"/>
        <v>0</v>
      </c>
      <c r="AG326" s="22">
        <f t="shared" si="133"/>
        <v>0</v>
      </c>
      <c r="AH326" s="22">
        <f t="shared" si="133"/>
        <v>0</v>
      </c>
      <c r="AI326" s="22">
        <f t="shared" si="133"/>
        <v>0</v>
      </c>
      <c r="AJ326" s="22">
        <f t="shared" si="133"/>
        <v>0</v>
      </c>
      <c r="AK326" s="22">
        <f t="shared" si="133"/>
        <v>0</v>
      </c>
      <c r="AL326" s="22">
        <f t="shared" si="133"/>
        <v>2</v>
      </c>
      <c r="AM326" s="22">
        <f t="shared" si="133"/>
        <v>0</v>
      </c>
      <c r="AN326" s="22">
        <f t="shared" si="133"/>
        <v>0</v>
      </c>
    </row>
    <row r="327" spans="1:40" x14ac:dyDescent="0.15">
      <c r="A327" s="112" t="s">
        <v>686</v>
      </c>
      <c r="B327" s="112" t="s">
        <v>61</v>
      </c>
      <c r="C327" s="161" t="s">
        <v>675</v>
      </c>
      <c r="D327" s="142" t="s">
        <v>64</v>
      </c>
      <c r="E327" s="143"/>
      <c r="F327" s="61"/>
      <c r="G327" s="106"/>
      <c r="H327" s="109"/>
      <c r="I327" s="118">
        <f>SUM(I328:I331)</f>
        <v>8</v>
      </c>
      <c r="J327" s="107">
        <f>I327/2</f>
        <v>4</v>
      </c>
      <c r="K327" s="231" t="s">
        <v>564</v>
      </c>
      <c r="L327" s="231">
        <v>44819</v>
      </c>
      <c r="M327" s="250">
        <v>0.3</v>
      </c>
      <c r="N327" s="4" t="e">
        <f ca="1">IF(YEAR(#REF!)=YEAR(TODAY()),IF(MONTH(#REF!)-MONTH(TODAY())&gt;0,IF(MONTH(#REF!)-MONTH(TODAY())&lt;=3,"Renovar Contrato?",""),""),"")</f>
        <v>#REF!</v>
      </c>
      <c r="O327" s="47">
        <f>SUM(P327:AN327)</f>
        <v>0.25</v>
      </c>
      <c r="P327" s="21">
        <f>P326/24</f>
        <v>0</v>
      </c>
      <c r="Q327" s="21">
        <f t="shared" ref="Q327:AJ327" si="134">Q326/24</f>
        <v>0.16666666666666666</v>
      </c>
      <c r="R327" s="21">
        <f t="shared" si="134"/>
        <v>0</v>
      </c>
      <c r="S327" s="21">
        <f t="shared" si="134"/>
        <v>0</v>
      </c>
      <c r="T327" s="21">
        <f t="shared" si="134"/>
        <v>0</v>
      </c>
      <c r="U327" s="21">
        <f t="shared" si="134"/>
        <v>0</v>
      </c>
      <c r="V327" s="21">
        <f t="shared" si="134"/>
        <v>0</v>
      </c>
      <c r="W327" s="21">
        <f t="shared" si="134"/>
        <v>0</v>
      </c>
      <c r="X327" s="21">
        <f t="shared" si="134"/>
        <v>0</v>
      </c>
      <c r="Y327" s="21">
        <f t="shared" si="134"/>
        <v>0</v>
      </c>
      <c r="Z327" s="21">
        <f t="shared" si="134"/>
        <v>0</v>
      </c>
      <c r="AA327" s="21">
        <f t="shared" si="134"/>
        <v>0</v>
      </c>
      <c r="AB327" s="21">
        <f t="shared" si="134"/>
        <v>0</v>
      </c>
      <c r="AC327" s="21">
        <f t="shared" si="134"/>
        <v>0</v>
      </c>
      <c r="AD327" s="21">
        <f t="shared" si="134"/>
        <v>0</v>
      </c>
      <c r="AE327" s="21">
        <f t="shared" si="134"/>
        <v>0</v>
      </c>
      <c r="AF327" s="21">
        <f t="shared" si="134"/>
        <v>0</v>
      </c>
      <c r="AG327" s="21">
        <f t="shared" si="134"/>
        <v>0</v>
      </c>
      <c r="AH327" s="21">
        <f t="shared" si="134"/>
        <v>0</v>
      </c>
      <c r="AI327" s="21">
        <f t="shared" si="134"/>
        <v>0</v>
      </c>
      <c r="AJ327" s="21">
        <f t="shared" si="134"/>
        <v>0</v>
      </c>
      <c r="AK327" s="21">
        <f>AK326/24</f>
        <v>0</v>
      </c>
      <c r="AL327" s="21">
        <f>AL326/24</f>
        <v>8.3333333333333329E-2</v>
      </c>
      <c r="AM327" s="21">
        <f t="shared" ref="AM327:AN327" si="135">AM326/24</f>
        <v>0</v>
      </c>
      <c r="AN327" s="21">
        <f t="shared" si="135"/>
        <v>0</v>
      </c>
    </row>
    <row r="328" spans="1:40" x14ac:dyDescent="0.15">
      <c r="A328" s="196"/>
      <c r="B328" s="196"/>
      <c r="C328" s="351"/>
      <c r="D328" s="176"/>
      <c r="E328" s="105" t="s">
        <v>598</v>
      </c>
      <c r="F328" s="220" t="s">
        <v>76</v>
      </c>
      <c r="G328" s="60" t="s">
        <v>56</v>
      </c>
      <c r="H328" s="59">
        <v>2</v>
      </c>
      <c r="I328" s="77">
        <f>SUM(H328:H329)</f>
        <v>4</v>
      </c>
      <c r="J328" s="77"/>
      <c r="K328" s="154"/>
      <c r="L328" s="154"/>
      <c r="M328" s="155"/>
      <c r="N328" s="4" t="e">
        <f ca="1">IF(YEAR(#REF!)=YEAR(TODAY()),IF(MONTH(#REF!)-MONTH(TODAY())&gt;0,IF(MONTH(#REF!)-MONTH(TODAY())&lt;=3,"Renovar Contrato?",""),""),"")</f>
        <v>#REF!</v>
      </c>
      <c r="O328" s="7"/>
      <c r="P328" s="28" t="str">
        <f t="shared" ref="P328:AE331" si="136">IF($F328=P$1,$H328," ")</f>
        <v xml:space="preserve"> </v>
      </c>
      <c r="Q328" s="28" t="str">
        <f t="shared" si="136"/>
        <v xml:space="preserve"> </v>
      </c>
      <c r="R328" s="28" t="str">
        <f t="shared" si="136"/>
        <v xml:space="preserve"> </v>
      </c>
      <c r="S328" s="28" t="str">
        <f t="shared" si="136"/>
        <v xml:space="preserve"> </v>
      </c>
      <c r="T328" s="28" t="str">
        <f t="shared" si="136"/>
        <v xml:space="preserve"> </v>
      </c>
      <c r="U328" s="28" t="str">
        <f t="shared" si="136"/>
        <v xml:space="preserve"> </v>
      </c>
      <c r="V328" s="28" t="str">
        <f t="shared" si="136"/>
        <v xml:space="preserve"> </v>
      </c>
      <c r="W328" s="28" t="str">
        <f t="shared" si="136"/>
        <v xml:space="preserve"> </v>
      </c>
      <c r="X328" s="28" t="str">
        <f t="shared" si="136"/>
        <v xml:space="preserve"> </v>
      </c>
      <c r="Y328" s="28" t="str">
        <f t="shared" si="136"/>
        <v xml:space="preserve"> </v>
      </c>
      <c r="Z328" s="28" t="str">
        <f t="shared" si="136"/>
        <v xml:space="preserve"> </v>
      </c>
      <c r="AA328" s="28" t="str">
        <f t="shared" si="136"/>
        <v xml:space="preserve"> </v>
      </c>
      <c r="AB328" s="28" t="str">
        <f t="shared" si="136"/>
        <v xml:space="preserve"> </v>
      </c>
      <c r="AC328" s="28" t="str">
        <f t="shared" si="136"/>
        <v xml:space="preserve"> </v>
      </c>
      <c r="AD328" s="28" t="str">
        <f t="shared" si="136"/>
        <v xml:space="preserve"> </v>
      </c>
      <c r="AE328" s="28" t="str">
        <f t="shared" si="136"/>
        <v xml:space="preserve"> </v>
      </c>
      <c r="AF328" s="28" t="str">
        <f t="shared" ref="AF328:AN331" si="137">IF($F328=AF$1,$H328," ")</f>
        <v xml:space="preserve"> </v>
      </c>
      <c r="AG328" s="28" t="str">
        <f t="shared" si="137"/>
        <v xml:space="preserve"> </v>
      </c>
      <c r="AH328" s="28" t="str">
        <f t="shared" si="137"/>
        <v xml:space="preserve"> </v>
      </c>
      <c r="AI328" s="28" t="str">
        <f t="shared" si="137"/>
        <v xml:space="preserve"> </v>
      </c>
      <c r="AJ328" s="28" t="str">
        <f t="shared" si="137"/>
        <v xml:space="preserve"> </v>
      </c>
      <c r="AK328" s="28" t="str">
        <f t="shared" si="137"/>
        <v xml:space="preserve"> </v>
      </c>
      <c r="AL328" s="28">
        <f t="shared" si="137"/>
        <v>2</v>
      </c>
      <c r="AM328" s="28" t="str">
        <f t="shared" si="137"/>
        <v xml:space="preserve"> </v>
      </c>
      <c r="AN328" s="28" t="str">
        <f t="shared" si="137"/>
        <v xml:space="preserve"> </v>
      </c>
    </row>
    <row r="329" spans="1:40" x14ac:dyDescent="0.15">
      <c r="A329" s="196"/>
      <c r="B329" s="196"/>
      <c r="C329" s="269"/>
      <c r="D329" s="176"/>
      <c r="E329" s="105" t="s">
        <v>599</v>
      </c>
      <c r="F329" s="220" t="s">
        <v>76</v>
      </c>
      <c r="G329" s="60" t="s">
        <v>56</v>
      </c>
      <c r="H329" s="59">
        <v>2</v>
      </c>
      <c r="I329" s="77"/>
      <c r="J329" s="77"/>
      <c r="K329" s="154"/>
      <c r="L329" s="154"/>
      <c r="M329" s="155"/>
      <c r="N329" s="4"/>
      <c r="O329" s="7"/>
    </row>
    <row r="330" spans="1:40" x14ac:dyDescent="0.15">
      <c r="A330" s="196"/>
      <c r="B330" s="115"/>
      <c r="C330" s="269"/>
      <c r="D330" s="205"/>
      <c r="E330" s="75" t="s">
        <v>203</v>
      </c>
      <c r="F330" s="68" t="s">
        <v>13</v>
      </c>
      <c r="G330" s="76" t="s">
        <v>58</v>
      </c>
      <c r="H330" s="68">
        <v>2</v>
      </c>
      <c r="I330" s="77">
        <f>SUM(H330:H331)</f>
        <v>4</v>
      </c>
      <c r="J330" s="107"/>
      <c r="K330" s="7"/>
      <c r="L330" s="7"/>
      <c r="M330" s="7"/>
      <c r="N330" s="4" t="e">
        <f ca="1">IF(YEAR(#REF!)=YEAR(TODAY()),IF(MONTH(#REF!)-MONTH(TODAY())&gt;0,IF(MONTH(#REF!)-MONTH(TODAY())&lt;=3,"Renovar Contrato?",""),""),"")</f>
        <v>#REF!</v>
      </c>
      <c r="O330" s="7"/>
      <c r="P330" s="28" t="str">
        <f t="shared" si="136"/>
        <v xml:space="preserve"> </v>
      </c>
      <c r="Q330" s="28">
        <f t="shared" si="136"/>
        <v>2</v>
      </c>
      <c r="R330" s="28" t="str">
        <f t="shared" si="136"/>
        <v xml:space="preserve"> </v>
      </c>
      <c r="S330" s="28" t="str">
        <f t="shared" si="136"/>
        <v xml:space="preserve"> </v>
      </c>
      <c r="T330" s="28" t="str">
        <f t="shared" si="136"/>
        <v xml:space="preserve"> </v>
      </c>
      <c r="U330" s="28" t="str">
        <f t="shared" si="136"/>
        <v xml:space="preserve"> </v>
      </c>
      <c r="V330" s="28" t="str">
        <f t="shared" si="136"/>
        <v xml:space="preserve"> </v>
      </c>
      <c r="W330" s="28" t="str">
        <f t="shared" si="136"/>
        <v xml:space="preserve"> </v>
      </c>
      <c r="X330" s="28" t="str">
        <f t="shared" si="136"/>
        <v xml:space="preserve"> </v>
      </c>
      <c r="Y330" s="28" t="str">
        <f t="shared" si="136"/>
        <v xml:space="preserve"> </v>
      </c>
      <c r="Z330" s="28" t="str">
        <f t="shared" si="136"/>
        <v xml:space="preserve"> </v>
      </c>
      <c r="AA330" s="28" t="str">
        <f t="shared" si="136"/>
        <v xml:space="preserve"> </v>
      </c>
      <c r="AB330" s="28" t="str">
        <f t="shared" si="136"/>
        <v xml:space="preserve"> </v>
      </c>
      <c r="AC330" s="28" t="str">
        <f t="shared" si="136"/>
        <v xml:space="preserve"> </v>
      </c>
      <c r="AD330" s="28" t="str">
        <f t="shared" si="136"/>
        <v xml:space="preserve"> </v>
      </c>
      <c r="AE330" s="28" t="str">
        <f t="shared" si="136"/>
        <v xml:space="preserve"> </v>
      </c>
      <c r="AF330" s="28" t="str">
        <f t="shared" si="137"/>
        <v xml:space="preserve"> </v>
      </c>
      <c r="AG330" s="28" t="str">
        <f t="shared" si="137"/>
        <v xml:space="preserve"> </v>
      </c>
      <c r="AH330" s="28" t="str">
        <f t="shared" si="137"/>
        <v xml:space="preserve"> </v>
      </c>
      <c r="AI330" s="28" t="str">
        <f t="shared" si="137"/>
        <v xml:space="preserve"> </v>
      </c>
      <c r="AJ330" s="28" t="str">
        <f t="shared" si="137"/>
        <v xml:space="preserve"> </v>
      </c>
      <c r="AK330" s="28" t="str">
        <f t="shared" si="137"/>
        <v xml:space="preserve"> </v>
      </c>
      <c r="AL330" s="28" t="str">
        <f t="shared" si="137"/>
        <v xml:space="preserve"> </v>
      </c>
      <c r="AM330" s="28" t="str">
        <f t="shared" si="137"/>
        <v xml:space="preserve"> </v>
      </c>
      <c r="AN330" s="28" t="str">
        <f t="shared" si="137"/>
        <v xml:space="preserve"> </v>
      </c>
    </row>
    <row r="331" spans="1:40" ht="14" x14ac:dyDescent="0.15">
      <c r="A331" s="115"/>
      <c r="B331" s="115"/>
      <c r="C331" s="161"/>
      <c r="D331" s="205"/>
      <c r="E331" s="75" t="s">
        <v>204</v>
      </c>
      <c r="F331" s="68" t="s">
        <v>13</v>
      </c>
      <c r="G331" s="76" t="s">
        <v>58</v>
      </c>
      <c r="H331" s="68">
        <v>2</v>
      </c>
      <c r="I331" s="206"/>
      <c r="J331" s="107"/>
      <c r="K331" s="7"/>
      <c r="L331" s="7"/>
      <c r="M331" s="7"/>
      <c r="N331" s="4" t="e">
        <f ca="1">IF(YEAR(#REF!)=YEAR(TODAY()),IF(MONTH(#REF!)-MONTH(TODAY())&gt;0,IF(MONTH(#REF!)-MONTH(TODAY())&lt;=3,"Renovar Contrato?",""),""),"")</f>
        <v>#REF!</v>
      </c>
      <c r="O331" s="7"/>
      <c r="P331" s="28" t="str">
        <f t="shared" si="136"/>
        <v xml:space="preserve"> </v>
      </c>
      <c r="Q331" s="28">
        <f t="shared" si="136"/>
        <v>2</v>
      </c>
      <c r="R331" s="28" t="str">
        <f t="shared" si="136"/>
        <v xml:space="preserve"> </v>
      </c>
      <c r="S331" s="28" t="str">
        <f t="shared" si="136"/>
        <v xml:space="preserve"> </v>
      </c>
      <c r="T331" s="28" t="str">
        <f t="shared" si="136"/>
        <v xml:space="preserve"> </v>
      </c>
      <c r="U331" s="28" t="str">
        <f t="shared" si="136"/>
        <v xml:space="preserve"> </v>
      </c>
      <c r="V331" s="28" t="str">
        <f t="shared" si="136"/>
        <v xml:space="preserve"> </v>
      </c>
      <c r="W331" s="28" t="str">
        <f t="shared" si="136"/>
        <v xml:space="preserve"> </v>
      </c>
      <c r="X331" s="28" t="str">
        <f t="shared" si="136"/>
        <v xml:space="preserve"> </v>
      </c>
      <c r="Y331" s="28" t="str">
        <f t="shared" si="136"/>
        <v xml:space="preserve"> </v>
      </c>
      <c r="Z331" s="28" t="str">
        <f t="shared" si="136"/>
        <v xml:space="preserve"> </v>
      </c>
      <c r="AA331" s="28" t="str">
        <f t="shared" si="136"/>
        <v xml:space="preserve"> </v>
      </c>
      <c r="AB331" s="28" t="str">
        <f t="shared" si="136"/>
        <v xml:space="preserve"> </v>
      </c>
      <c r="AC331" s="28" t="str">
        <f t="shared" si="136"/>
        <v xml:space="preserve"> </v>
      </c>
      <c r="AD331" s="28" t="str">
        <f t="shared" si="136"/>
        <v xml:space="preserve"> </v>
      </c>
      <c r="AE331" s="28" t="str">
        <f t="shared" si="136"/>
        <v xml:space="preserve"> </v>
      </c>
      <c r="AF331" s="28" t="str">
        <f t="shared" si="137"/>
        <v xml:space="preserve"> </v>
      </c>
      <c r="AG331" s="28" t="str">
        <f t="shared" si="137"/>
        <v xml:space="preserve"> </v>
      </c>
      <c r="AH331" s="28" t="str">
        <f t="shared" si="137"/>
        <v xml:space="preserve"> </v>
      </c>
      <c r="AI331" s="28" t="str">
        <f t="shared" si="137"/>
        <v xml:space="preserve"> </v>
      </c>
      <c r="AJ331" s="28" t="str">
        <f t="shared" si="137"/>
        <v xml:space="preserve"> </v>
      </c>
      <c r="AK331" s="28" t="str">
        <f t="shared" si="137"/>
        <v xml:space="preserve"> </v>
      </c>
      <c r="AL331" s="28" t="str">
        <f t="shared" si="137"/>
        <v xml:space="preserve"> </v>
      </c>
      <c r="AM331" s="28" t="str">
        <f t="shared" si="137"/>
        <v xml:space="preserve"> </v>
      </c>
      <c r="AN331" s="28" t="str">
        <f t="shared" si="137"/>
        <v xml:space="preserve"> </v>
      </c>
    </row>
    <row r="332" spans="1:40" x14ac:dyDescent="0.15">
      <c r="A332" s="198"/>
      <c r="B332" s="198"/>
      <c r="C332" s="199"/>
      <c r="D332" s="200"/>
      <c r="E332" s="201"/>
      <c r="F332" s="202"/>
      <c r="G332" s="203"/>
      <c r="H332" s="202"/>
      <c r="I332" s="204"/>
      <c r="J332" s="204"/>
      <c r="K332" s="248"/>
      <c r="L332" s="248"/>
      <c r="M332" s="249"/>
      <c r="N332" s="4" t="e">
        <f ca="1">IF(YEAR(L350)=YEAR(TODAY()),IF(MONTH(L350)-MONTH(TODAY())&gt;0,IF(MONTH(L350)-MONTH(TODAY())&lt;=3,"Renovar Contrato?",""),""),"")</f>
        <v>#VALUE!</v>
      </c>
      <c r="O332" s="47">
        <f>SUM(P332:AN332)</f>
        <v>4</v>
      </c>
      <c r="P332" s="22">
        <f t="shared" ref="P332:AN332" si="138">SUM(P334:P336)</f>
        <v>0</v>
      </c>
      <c r="Q332" s="22">
        <f t="shared" si="138"/>
        <v>0</v>
      </c>
      <c r="R332" s="22">
        <f t="shared" si="138"/>
        <v>0</v>
      </c>
      <c r="S332" s="22">
        <f t="shared" si="138"/>
        <v>0</v>
      </c>
      <c r="T332" s="22">
        <f t="shared" si="138"/>
        <v>4</v>
      </c>
      <c r="U332" s="22">
        <f t="shared" si="138"/>
        <v>0</v>
      </c>
      <c r="V332" s="22">
        <f t="shared" si="138"/>
        <v>0</v>
      </c>
      <c r="W332" s="22">
        <f t="shared" si="138"/>
        <v>0</v>
      </c>
      <c r="X332" s="22">
        <f t="shared" si="138"/>
        <v>0</v>
      </c>
      <c r="Y332" s="22">
        <f t="shared" si="138"/>
        <v>0</v>
      </c>
      <c r="Z332" s="22">
        <f t="shared" si="138"/>
        <v>0</v>
      </c>
      <c r="AA332" s="22">
        <f t="shared" si="138"/>
        <v>0</v>
      </c>
      <c r="AB332" s="22">
        <f t="shared" si="138"/>
        <v>0</v>
      </c>
      <c r="AC332" s="22">
        <f t="shared" si="138"/>
        <v>0</v>
      </c>
      <c r="AD332" s="22">
        <f t="shared" si="138"/>
        <v>0</v>
      </c>
      <c r="AE332" s="22">
        <f t="shared" si="138"/>
        <v>0</v>
      </c>
      <c r="AF332" s="22">
        <f t="shared" si="138"/>
        <v>0</v>
      </c>
      <c r="AG332" s="22">
        <f t="shared" si="138"/>
        <v>0</v>
      </c>
      <c r="AH332" s="22">
        <f t="shared" si="138"/>
        <v>0</v>
      </c>
      <c r="AI332" s="22">
        <f t="shared" si="138"/>
        <v>0</v>
      </c>
      <c r="AJ332" s="22">
        <f t="shared" si="138"/>
        <v>0</v>
      </c>
      <c r="AK332" s="22">
        <f t="shared" si="138"/>
        <v>0</v>
      </c>
      <c r="AL332" s="22">
        <f t="shared" si="138"/>
        <v>0</v>
      </c>
      <c r="AM332" s="22">
        <f t="shared" si="138"/>
        <v>0</v>
      </c>
      <c r="AN332" s="22">
        <f t="shared" si="138"/>
        <v>0</v>
      </c>
    </row>
    <row r="333" spans="1:40" x14ac:dyDescent="0.15">
      <c r="A333" s="112" t="s">
        <v>171</v>
      </c>
      <c r="B333" s="112" t="s">
        <v>61</v>
      </c>
      <c r="C333" s="161" t="s">
        <v>172</v>
      </c>
      <c r="D333" s="142" t="s">
        <v>64</v>
      </c>
      <c r="E333" s="143"/>
      <c r="F333" s="61"/>
      <c r="G333" s="106"/>
      <c r="H333" s="109"/>
      <c r="I333" s="118">
        <f>SUM(I334:I336)</f>
        <v>4</v>
      </c>
      <c r="J333" s="107">
        <f>I333/2</f>
        <v>2</v>
      </c>
      <c r="K333" s="231">
        <v>44620</v>
      </c>
      <c r="L333" s="62">
        <v>44773</v>
      </c>
      <c r="M333" s="250">
        <v>0.3</v>
      </c>
      <c r="N333" s="4" t="e">
        <f ca="1">IF(YEAR(#REF!)=YEAR(TODAY()),IF(MONTH(#REF!)-MONTH(TODAY())&gt;0,IF(MONTH(#REF!)-MONTH(TODAY())&lt;=3,"Renovar Contrato?",""),""),"")</f>
        <v>#REF!</v>
      </c>
      <c r="O333" s="47">
        <f>SUM(P333:AN333)</f>
        <v>0.16666666666666666</v>
      </c>
      <c r="P333" s="21">
        <f>P332/24</f>
        <v>0</v>
      </c>
      <c r="Q333" s="21">
        <f t="shared" ref="Q333:AJ333" si="139">Q332/24</f>
        <v>0</v>
      </c>
      <c r="R333" s="21">
        <f t="shared" si="139"/>
        <v>0</v>
      </c>
      <c r="S333" s="21">
        <f t="shared" si="139"/>
        <v>0</v>
      </c>
      <c r="T333" s="21">
        <f t="shared" si="139"/>
        <v>0.16666666666666666</v>
      </c>
      <c r="U333" s="21">
        <f t="shared" si="139"/>
        <v>0</v>
      </c>
      <c r="V333" s="21">
        <f t="shared" si="139"/>
        <v>0</v>
      </c>
      <c r="W333" s="21">
        <f t="shared" si="139"/>
        <v>0</v>
      </c>
      <c r="X333" s="21">
        <f t="shared" si="139"/>
        <v>0</v>
      </c>
      <c r="Y333" s="21">
        <f t="shared" si="139"/>
        <v>0</v>
      </c>
      <c r="Z333" s="21">
        <f t="shared" si="139"/>
        <v>0</v>
      </c>
      <c r="AA333" s="21">
        <f t="shared" si="139"/>
        <v>0</v>
      </c>
      <c r="AB333" s="21">
        <f t="shared" si="139"/>
        <v>0</v>
      </c>
      <c r="AC333" s="21">
        <f t="shared" si="139"/>
        <v>0</v>
      </c>
      <c r="AD333" s="21">
        <f t="shared" si="139"/>
        <v>0</v>
      </c>
      <c r="AE333" s="21">
        <f t="shared" si="139"/>
        <v>0</v>
      </c>
      <c r="AF333" s="21">
        <f t="shared" si="139"/>
        <v>0</v>
      </c>
      <c r="AG333" s="21">
        <f t="shared" si="139"/>
        <v>0</v>
      </c>
      <c r="AH333" s="21">
        <f t="shared" si="139"/>
        <v>0</v>
      </c>
      <c r="AI333" s="21">
        <f t="shared" si="139"/>
        <v>0</v>
      </c>
      <c r="AJ333" s="21">
        <f t="shared" si="139"/>
        <v>0</v>
      </c>
      <c r="AK333" s="21">
        <f>AK332/24</f>
        <v>0</v>
      </c>
      <c r="AL333" s="21">
        <f>AL332/24</f>
        <v>0</v>
      </c>
      <c r="AM333" s="21">
        <f t="shared" ref="AM333:AN333" si="140">AM332/24</f>
        <v>0</v>
      </c>
      <c r="AN333" s="21">
        <f t="shared" si="140"/>
        <v>0</v>
      </c>
    </row>
    <row r="334" spans="1:40" x14ac:dyDescent="0.15">
      <c r="A334" s="196"/>
      <c r="B334" s="196"/>
      <c r="C334" s="342" t="s">
        <v>561</v>
      </c>
      <c r="D334" s="176"/>
      <c r="E334" s="105"/>
      <c r="F334" s="59"/>
      <c r="G334" s="60"/>
      <c r="H334" s="59"/>
      <c r="I334" s="77">
        <f>SUM(H334:H334)</f>
        <v>0</v>
      </c>
      <c r="J334" s="77"/>
      <c r="K334" s="154"/>
      <c r="L334" s="154"/>
      <c r="M334" s="155"/>
      <c r="N334" s="4" t="e">
        <f ca="1">IF(YEAR(#REF!)=YEAR(TODAY()),IF(MONTH(#REF!)-MONTH(TODAY())&gt;0,IF(MONTH(#REF!)-MONTH(TODAY())&lt;=3,"Renovar Contrato?",""),""),"")</f>
        <v>#REF!</v>
      </c>
      <c r="O334" s="7"/>
      <c r="P334" s="28" t="str">
        <f t="shared" ref="P334:AE336" si="141">IF($F334=P$1,$H334," ")</f>
        <v xml:space="preserve"> </v>
      </c>
      <c r="Q334" s="28" t="str">
        <f t="shared" si="141"/>
        <v xml:space="preserve"> </v>
      </c>
      <c r="R334" s="28" t="str">
        <f t="shared" si="141"/>
        <v xml:space="preserve"> </v>
      </c>
      <c r="S334" s="28" t="str">
        <f t="shared" si="141"/>
        <v xml:space="preserve"> </v>
      </c>
      <c r="T334" s="28" t="str">
        <f t="shared" si="141"/>
        <v xml:space="preserve"> </v>
      </c>
      <c r="U334" s="28" t="str">
        <f t="shared" si="141"/>
        <v xml:space="preserve"> </v>
      </c>
      <c r="V334" s="28" t="str">
        <f t="shared" si="141"/>
        <v xml:space="preserve"> </v>
      </c>
      <c r="W334" s="28" t="str">
        <f t="shared" si="141"/>
        <v xml:space="preserve"> </v>
      </c>
      <c r="X334" s="28" t="str">
        <f t="shared" si="141"/>
        <v xml:space="preserve"> </v>
      </c>
      <c r="Y334" s="28" t="str">
        <f t="shared" si="141"/>
        <v xml:space="preserve"> </v>
      </c>
      <c r="Z334" s="28" t="str">
        <f t="shared" si="141"/>
        <v xml:space="preserve"> </v>
      </c>
      <c r="AA334" s="28" t="str">
        <f t="shared" si="141"/>
        <v xml:space="preserve"> </v>
      </c>
      <c r="AB334" s="28" t="str">
        <f t="shared" si="141"/>
        <v xml:space="preserve"> </v>
      </c>
      <c r="AC334" s="28" t="str">
        <f t="shared" si="141"/>
        <v xml:space="preserve"> </v>
      </c>
      <c r="AD334" s="28" t="str">
        <f t="shared" si="141"/>
        <v xml:space="preserve"> </v>
      </c>
      <c r="AE334" s="28" t="str">
        <f t="shared" si="141"/>
        <v xml:space="preserve"> </v>
      </c>
      <c r="AF334" s="28" t="str">
        <f t="shared" ref="AF334:AN336" si="142">IF($F334=AF$1,$H334," ")</f>
        <v xml:space="preserve"> </v>
      </c>
      <c r="AG334" s="28" t="str">
        <f t="shared" si="142"/>
        <v xml:space="preserve"> </v>
      </c>
      <c r="AH334" s="28" t="str">
        <f t="shared" si="142"/>
        <v xml:space="preserve"> </v>
      </c>
      <c r="AI334" s="28" t="str">
        <f t="shared" si="142"/>
        <v xml:space="preserve"> </v>
      </c>
      <c r="AJ334" s="28" t="str">
        <f t="shared" si="142"/>
        <v xml:space="preserve"> </v>
      </c>
      <c r="AK334" s="28" t="str">
        <f t="shared" si="142"/>
        <v xml:space="preserve"> </v>
      </c>
      <c r="AL334" s="28" t="str">
        <f t="shared" si="142"/>
        <v xml:space="preserve"> </v>
      </c>
      <c r="AM334" s="28" t="str">
        <f t="shared" si="142"/>
        <v xml:space="preserve"> </v>
      </c>
      <c r="AN334" s="28" t="str">
        <f t="shared" si="142"/>
        <v xml:space="preserve"> </v>
      </c>
    </row>
    <row r="335" spans="1:40" x14ac:dyDescent="0.15">
      <c r="A335" s="196"/>
      <c r="B335" s="115"/>
      <c r="C335" s="343" t="s">
        <v>559</v>
      </c>
      <c r="D335" s="205"/>
      <c r="E335" s="105" t="s">
        <v>173</v>
      </c>
      <c r="F335" s="59" t="s">
        <v>14</v>
      </c>
      <c r="G335" s="60" t="s">
        <v>59</v>
      </c>
      <c r="H335" s="59">
        <v>2</v>
      </c>
      <c r="I335" s="77">
        <f>SUM(H335:H336)</f>
        <v>4</v>
      </c>
      <c r="J335" s="107"/>
      <c r="K335" s="7"/>
      <c r="L335" s="7"/>
      <c r="M335" s="7"/>
      <c r="N335" s="4" t="e">
        <f ca="1">IF(YEAR(#REF!)=YEAR(TODAY()),IF(MONTH(#REF!)-MONTH(TODAY())&gt;0,IF(MONTH(#REF!)-MONTH(TODAY())&lt;=3,"Renovar Contrato?",""),""),"")</f>
        <v>#REF!</v>
      </c>
      <c r="O335" s="7"/>
      <c r="P335" s="28" t="str">
        <f t="shared" si="141"/>
        <v xml:space="preserve"> </v>
      </c>
      <c r="Q335" s="28" t="str">
        <f t="shared" si="141"/>
        <v xml:space="preserve"> </v>
      </c>
      <c r="R335" s="28" t="str">
        <f t="shared" si="141"/>
        <v xml:space="preserve"> </v>
      </c>
      <c r="S335" s="28" t="str">
        <f t="shared" si="141"/>
        <v xml:space="preserve"> </v>
      </c>
      <c r="T335" s="28">
        <f t="shared" si="141"/>
        <v>2</v>
      </c>
      <c r="U335" s="28" t="str">
        <f t="shared" si="141"/>
        <v xml:space="preserve"> </v>
      </c>
      <c r="V335" s="28" t="str">
        <f t="shared" si="141"/>
        <v xml:space="preserve"> </v>
      </c>
      <c r="W335" s="28" t="str">
        <f t="shared" si="141"/>
        <v xml:space="preserve"> </v>
      </c>
      <c r="X335" s="28" t="str">
        <f t="shared" si="141"/>
        <v xml:space="preserve"> </v>
      </c>
      <c r="Y335" s="28" t="str">
        <f t="shared" si="141"/>
        <v xml:space="preserve"> </v>
      </c>
      <c r="Z335" s="28" t="str">
        <f t="shared" si="141"/>
        <v xml:space="preserve"> </v>
      </c>
      <c r="AA335" s="28" t="str">
        <f t="shared" si="141"/>
        <v xml:space="preserve"> </v>
      </c>
      <c r="AB335" s="28" t="str">
        <f t="shared" si="141"/>
        <v xml:space="preserve"> </v>
      </c>
      <c r="AC335" s="28" t="str">
        <f t="shared" si="141"/>
        <v xml:space="preserve"> </v>
      </c>
      <c r="AD335" s="28" t="str">
        <f t="shared" si="141"/>
        <v xml:space="preserve"> </v>
      </c>
      <c r="AE335" s="28" t="str">
        <f t="shared" si="141"/>
        <v xml:space="preserve"> </v>
      </c>
      <c r="AF335" s="28" t="str">
        <f t="shared" si="142"/>
        <v xml:space="preserve"> </v>
      </c>
      <c r="AG335" s="28" t="str">
        <f t="shared" si="142"/>
        <v xml:space="preserve"> </v>
      </c>
      <c r="AH335" s="28" t="str">
        <f t="shared" si="142"/>
        <v xml:space="preserve"> </v>
      </c>
      <c r="AI335" s="28" t="str">
        <f t="shared" si="142"/>
        <v xml:space="preserve"> </v>
      </c>
      <c r="AJ335" s="28" t="str">
        <f t="shared" si="142"/>
        <v xml:space="preserve"> </v>
      </c>
      <c r="AK335" s="28" t="str">
        <f t="shared" si="142"/>
        <v xml:space="preserve"> </v>
      </c>
      <c r="AL335" s="28" t="str">
        <f t="shared" si="142"/>
        <v xml:space="preserve"> </v>
      </c>
      <c r="AM335" s="28" t="str">
        <f t="shared" si="142"/>
        <v xml:space="preserve"> </v>
      </c>
      <c r="AN335" s="28" t="str">
        <f t="shared" si="142"/>
        <v xml:space="preserve"> </v>
      </c>
    </row>
    <row r="336" spans="1:40" ht="14" x14ac:dyDescent="0.15">
      <c r="A336" s="115"/>
      <c r="B336" s="115"/>
      <c r="C336" s="161"/>
      <c r="D336" s="205"/>
      <c r="E336" s="105" t="s">
        <v>174</v>
      </c>
      <c r="F336" s="59" t="s">
        <v>14</v>
      </c>
      <c r="G336" s="60" t="s">
        <v>59</v>
      </c>
      <c r="H336" s="59">
        <v>2</v>
      </c>
      <c r="I336" s="206"/>
      <c r="J336" s="107"/>
      <c r="K336" s="7"/>
      <c r="L336" s="7"/>
      <c r="M336" s="7"/>
      <c r="N336" s="4" t="e">
        <f ca="1">IF(YEAR(#REF!)=YEAR(TODAY()),IF(MONTH(#REF!)-MONTH(TODAY())&gt;0,IF(MONTH(#REF!)-MONTH(TODAY())&lt;=3,"Renovar Contrato?",""),""),"")</f>
        <v>#REF!</v>
      </c>
      <c r="O336" s="7"/>
      <c r="P336" s="28" t="str">
        <f t="shared" si="141"/>
        <v xml:space="preserve"> </v>
      </c>
      <c r="Q336" s="28" t="str">
        <f t="shared" si="141"/>
        <v xml:space="preserve"> </v>
      </c>
      <c r="R336" s="28" t="str">
        <f t="shared" si="141"/>
        <v xml:space="preserve"> </v>
      </c>
      <c r="S336" s="28" t="str">
        <f t="shared" si="141"/>
        <v xml:space="preserve"> </v>
      </c>
      <c r="T336" s="28">
        <f t="shared" si="141"/>
        <v>2</v>
      </c>
      <c r="U336" s="28" t="str">
        <f t="shared" si="141"/>
        <v xml:space="preserve"> </v>
      </c>
      <c r="V336" s="28" t="str">
        <f t="shared" si="141"/>
        <v xml:space="preserve"> </v>
      </c>
      <c r="W336" s="28" t="str">
        <f t="shared" si="141"/>
        <v xml:space="preserve"> </v>
      </c>
      <c r="X336" s="28" t="str">
        <f t="shared" si="141"/>
        <v xml:space="preserve"> </v>
      </c>
      <c r="Y336" s="28" t="str">
        <f t="shared" si="141"/>
        <v xml:space="preserve"> </v>
      </c>
      <c r="Z336" s="28" t="str">
        <f t="shared" si="141"/>
        <v xml:space="preserve"> </v>
      </c>
      <c r="AA336" s="28" t="str">
        <f t="shared" si="141"/>
        <v xml:space="preserve"> </v>
      </c>
      <c r="AB336" s="28" t="str">
        <f t="shared" si="141"/>
        <v xml:space="preserve"> </v>
      </c>
      <c r="AC336" s="28" t="str">
        <f t="shared" si="141"/>
        <v xml:space="preserve"> </v>
      </c>
      <c r="AD336" s="28" t="str">
        <f t="shared" si="141"/>
        <v xml:space="preserve"> </v>
      </c>
      <c r="AE336" s="28" t="str">
        <f t="shared" si="141"/>
        <v xml:space="preserve"> </v>
      </c>
      <c r="AF336" s="28" t="str">
        <f t="shared" si="142"/>
        <v xml:space="preserve"> </v>
      </c>
      <c r="AG336" s="28" t="str">
        <f t="shared" si="142"/>
        <v xml:space="preserve"> </v>
      </c>
      <c r="AH336" s="28" t="str">
        <f t="shared" si="142"/>
        <v xml:space="preserve"> </v>
      </c>
      <c r="AI336" s="28" t="str">
        <f t="shared" si="142"/>
        <v xml:space="preserve"> </v>
      </c>
      <c r="AJ336" s="28" t="str">
        <f t="shared" si="142"/>
        <v xml:space="preserve"> </v>
      </c>
      <c r="AK336" s="28" t="str">
        <f t="shared" si="142"/>
        <v xml:space="preserve"> </v>
      </c>
      <c r="AL336" s="28" t="str">
        <f t="shared" si="142"/>
        <v xml:space="preserve"> </v>
      </c>
      <c r="AM336" s="28" t="str">
        <f t="shared" si="142"/>
        <v xml:space="preserve"> </v>
      </c>
      <c r="AN336" s="28" t="str">
        <f t="shared" si="142"/>
        <v xml:space="preserve"> </v>
      </c>
    </row>
    <row r="337" spans="1:40" x14ac:dyDescent="0.15">
      <c r="A337" s="198"/>
      <c r="B337" s="198"/>
      <c r="C337" s="199"/>
      <c r="D337" s="200"/>
      <c r="E337" s="201"/>
      <c r="F337" s="202"/>
      <c r="G337" s="203"/>
      <c r="H337" s="202"/>
      <c r="I337" s="204"/>
      <c r="J337" s="204"/>
      <c r="K337" s="248"/>
      <c r="L337" s="248"/>
      <c r="M337" s="249"/>
      <c r="N337" s="4" t="e">
        <f ca="1">IF(YEAR(#REF!)=YEAR(TODAY()),IF(MONTH(#REF!)-MONTH(TODAY())&gt;0,IF(MONTH(#REF!)-MONTH(TODAY())&lt;=3,"Renovar Contrato?",""),""),"")</f>
        <v>#REF!</v>
      </c>
      <c r="O337" s="47">
        <f>SUM(P337:AN337)</f>
        <v>4</v>
      </c>
      <c r="P337" s="22">
        <f t="shared" ref="P337:AN337" si="143">SUM(P339:P340)</f>
        <v>0</v>
      </c>
      <c r="Q337" s="22">
        <f t="shared" si="143"/>
        <v>0</v>
      </c>
      <c r="R337" s="22">
        <f t="shared" si="143"/>
        <v>0</v>
      </c>
      <c r="S337" s="22">
        <f t="shared" si="143"/>
        <v>0</v>
      </c>
      <c r="T337" s="22">
        <f t="shared" si="143"/>
        <v>0</v>
      </c>
      <c r="U337" s="22">
        <f t="shared" si="143"/>
        <v>0</v>
      </c>
      <c r="V337" s="22">
        <f t="shared" si="143"/>
        <v>0</v>
      </c>
      <c r="W337" s="22">
        <f t="shared" si="143"/>
        <v>0</v>
      </c>
      <c r="X337" s="22">
        <f t="shared" si="143"/>
        <v>0</v>
      </c>
      <c r="Y337" s="22">
        <f t="shared" si="143"/>
        <v>0</v>
      </c>
      <c r="Z337" s="22">
        <f t="shared" si="143"/>
        <v>0</v>
      </c>
      <c r="AA337" s="22">
        <f t="shared" si="143"/>
        <v>0</v>
      </c>
      <c r="AB337" s="22">
        <f t="shared" si="143"/>
        <v>0</v>
      </c>
      <c r="AC337" s="22">
        <f t="shared" si="143"/>
        <v>0</v>
      </c>
      <c r="AD337" s="22">
        <f t="shared" si="143"/>
        <v>0</v>
      </c>
      <c r="AE337" s="22">
        <f t="shared" si="143"/>
        <v>4</v>
      </c>
      <c r="AF337" s="22">
        <f t="shared" si="143"/>
        <v>0</v>
      </c>
      <c r="AG337" s="22">
        <f t="shared" si="143"/>
        <v>0</v>
      </c>
      <c r="AH337" s="22">
        <f t="shared" si="143"/>
        <v>0</v>
      </c>
      <c r="AI337" s="22">
        <f t="shared" si="143"/>
        <v>0</v>
      </c>
      <c r="AJ337" s="22">
        <f t="shared" si="143"/>
        <v>0</v>
      </c>
      <c r="AK337" s="22">
        <f t="shared" si="143"/>
        <v>0</v>
      </c>
      <c r="AL337" s="22">
        <f t="shared" si="143"/>
        <v>0</v>
      </c>
      <c r="AM337" s="22">
        <f t="shared" si="143"/>
        <v>0</v>
      </c>
      <c r="AN337" s="22">
        <f t="shared" si="143"/>
        <v>0</v>
      </c>
    </row>
    <row r="338" spans="1:40" x14ac:dyDescent="0.15">
      <c r="A338" s="112" t="s">
        <v>520</v>
      </c>
      <c r="B338" s="112" t="s">
        <v>61</v>
      </c>
      <c r="C338" s="161" t="s">
        <v>474</v>
      </c>
      <c r="D338" s="142" t="s">
        <v>64</v>
      </c>
      <c r="E338" s="143"/>
      <c r="F338" s="61"/>
      <c r="G338" s="106"/>
      <c r="H338" s="109"/>
      <c r="I338" s="118">
        <f>SUM(I339:I340)</f>
        <v>4</v>
      </c>
      <c r="J338" s="107">
        <f>I338/2</f>
        <v>2</v>
      </c>
      <c r="K338" s="231">
        <v>44620</v>
      </c>
      <c r="L338" s="62">
        <v>44773</v>
      </c>
      <c r="M338" s="239">
        <v>0.3</v>
      </c>
      <c r="N338" s="4" t="e">
        <f ca="1">IF(YEAR(#REF!)=YEAR(TODAY()),IF(MONTH(#REF!)-MONTH(TODAY())&gt;0,IF(MONTH(#REF!)-MONTH(TODAY())&lt;=3,"Renovar Contrato?",""),""),"")</f>
        <v>#REF!</v>
      </c>
      <c r="O338" s="47">
        <f>SUM(P338:AN338)</f>
        <v>0.16666666666666666</v>
      </c>
      <c r="P338" s="21">
        <f>P337/24</f>
        <v>0</v>
      </c>
      <c r="Q338" s="21">
        <f t="shared" ref="Q338:AJ338" si="144">Q337/24</f>
        <v>0</v>
      </c>
      <c r="R338" s="21">
        <f t="shared" si="144"/>
        <v>0</v>
      </c>
      <c r="S338" s="21">
        <f t="shared" si="144"/>
        <v>0</v>
      </c>
      <c r="T338" s="21">
        <f t="shared" si="144"/>
        <v>0</v>
      </c>
      <c r="U338" s="21">
        <f t="shared" si="144"/>
        <v>0</v>
      </c>
      <c r="V338" s="21">
        <f t="shared" si="144"/>
        <v>0</v>
      </c>
      <c r="W338" s="21">
        <f t="shared" si="144"/>
        <v>0</v>
      </c>
      <c r="X338" s="21">
        <f t="shared" si="144"/>
        <v>0</v>
      </c>
      <c r="Y338" s="21">
        <f t="shared" si="144"/>
        <v>0</v>
      </c>
      <c r="Z338" s="21">
        <f t="shared" si="144"/>
        <v>0</v>
      </c>
      <c r="AA338" s="21">
        <f t="shared" si="144"/>
        <v>0</v>
      </c>
      <c r="AB338" s="21">
        <f t="shared" si="144"/>
        <v>0</v>
      </c>
      <c r="AC338" s="21">
        <f t="shared" si="144"/>
        <v>0</v>
      </c>
      <c r="AD338" s="21">
        <f t="shared" si="144"/>
        <v>0</v>
      </c>
      <c r="AE338" s="21">
        <f t="shared" si="144"/>
        <v>0.16666666666666666</v>
      </c>
      <c r="AF338" s="21">
        <f t="shared" si="144"/>
        <v>0</v>
      </c>
      <c r="AG338" s="21">
        <f t="shared" si="144"/>
        <v>0</v>
      </c>
      <c r="AH338" s="21">
        <f t="shared" si="144"/>
        <v>0</v>
      </c>
      <c r="AI338" s="21">
        <f t="shared" si="144"/>
        <v>0</v>
      </c>
      <c r="AJ338" s="21">
        <f t="shared" si="144"/>
        <v>0</v>
      </c>
      <c r="AK338" s="21">
        <f>AK337/24</f>
        <v>0</v>
      </c>
      <c r="AL338" s="21">
        <f>AL337/24</f>
        <v>0</v>
      </c>
      <c r="AM338" s="21">
        <f t="shared" ref="AM338:AN338" si="145">AM337/24</f>
        <v>0</v>
      </c>
      <c r="AN338" s="21">
        <f t="shared" si="145"/>
        <v>0</v>
      </c>
    </row>
    <row r="339" spans="1:40" x14ac:dyDescent="0.15">
      <c r="A339" s="196"/>
      <c r="B339" s="196"/>
      <c r="C339" s="342" t="s">
        <v>561</v>
      </c>
      <c r="D339" s="176"/>
      <c r="E339" s="143"/>
      <c r="F339" s="61"/>
      <c r="G339" s="106"/>
      <c r="H339" s="109"/>
      <c r="I339" s="77">
        <f>SUM(H339:H339)</f>
        <v>0</v>
      </c>
      <c r="J339" s="77"/>
      <c r="K339" s="7"/>
      <c r="L339" s="7"/>
      <c r="M339" s="7"/>
      <c r="N339" s="4" t="e">
        <f ca="1">IF(YEAR(#REF!)=YEAR(TODAY()),IF(MONTH(#REF!)-MONTH(TODAY())&gt;0,IF(MONTH(#REF!)-MONTH(TODAY())&lt;=3,"Renovar Contrato?",""),""),"")</f>
        <v>#REF!</v>
      </c>
      <c r="O339" s="7"/>
      <c r="P339" s="28" t="str">
        <f t="shared" ref="P339:AE340" si="146">IF($F339=P$1,$H339," ")</f>
        <v xml:space="preserve"> </v>
      </c>
      <c r="Q339" s="28" t="str">
        <f t="shared" si="146"/>
        <v xml:space="preserve"> </v>
      </c>
      <c r="R339" s="28" t="str">
        <f t="shared" si="146"/>
        <v xml:space="preserve"> </v>
      </c>
      <c r="S339" s="28" t="str">
        <f t="shared" si="146"/>
        <v xml:space="preserve"> </v>
      </c>
      <c r="T339" s="28" t="str">
        <f t="shared" si="146"/>
        <v xml:space="preserve"> </v>
      </c>
      <c r="U339" s="28" t="str">
        <f t="shared" si="146"/>
        <v xml:space="preserve"> </v>
      </c>
      <c r="V339" s="28" t="str">
        <f t="shared" si="146"/>
        <v xml:space="preserve"> </v>
      </c>
      <c r="W339" s="28" t="str">
        <f t="shared" si="146"/>
        <v xml:space="preserve"> </v>
      </c>
      <c r="X339" s="28" t="str">
        <f t="shared" si="146"/>
        <v xml:space="preserve"> </v>
      </c>
      <c r="Y339" s="28" t="str">
        <f t="shared" si="146"/>
        <v xml:space="preserve"> </v>
      </c>
      <c r="Z339" s="28" t="str">
        <f t="shared" si="146"/>
        <v xml:space="preserve"> </v>
      </c>
      <c r="AA339" s="28" t="str">
        <f t="shared" si="146"/>
        <v xml:space="preserve"> </v>
      </c>
      <c r="AB339" s="28" t="str">
        <f t="shared" si="146"/>
        <v xml:space="preserve"> </v>
      </c>
      <c r="AC339" s="28" t="str">
        <f t="shared" si="146"/>
        <v xml:space="preserve"> </v>
      </c>
      <c r="AD339" s="28" t="str">
        <f t="shared" si="146"/>
        <v xml:space="preserve"> </v>
      </c>
      <c r="AE339" s="28" t="str">
        <f t="shared" si="146"/>
        <v xml:space="preserve"> </v>
      </c>
      <c r="AF339" s="28" t="str">
        <f t="shared" ref="AF339:AN340" si="147">IF($F339=AF$1,$H339," ")</f>
        <v xml:space="preserve"> </v>
      </c>
      <c r="AG339" s="28" t="str">
        <f t="shared" si="147"/>
        <v xml:space="preserve"> </v>
      </c>
      <c r="AH339" s="28" t="str">
        <f t="shared" si="147"/>
        <v xml:space="preserve"> </v>
      </c>
      <c r="AI339" s="28" t="str">
        <f t="shared" si="147"/>
        <v xml:space="preserve"> </v>
      </c>
      <c r="AJ339" s="28" t="str">
        <f t="shared" si="147"/>
        <v xml:space="preserve"> </v>
      </c>
      <c r="AK339" s="28" t="str">
        <f t="shared" si="147"/>
        <v xml:space="preserve"> </v>
      </c>
      <c r="AL339" s="28" t="str">
        <f t="shared" si="147"/>
        <v xml:space="preserve"> </v>
      </c>
      <c r="AM339" s="28" t="str">
        <f t="shared" si="147"/>
        <v xml:space="preserve"> </v>
      </c>
      <c r="AN339" s="28" t="str">
        <f t="shared" si="147"/>
        <v xml:space="preserve"> </v>
      </c>
    </row>
    <row r="340" spans="1:40" x14ac:dyDescent="0.15">
      <c r="A340" s="196"/>
      <c r="B340" s="115"/>
      <c r="C340" s="343" t="s">
        <v>559</v>
      </c>
      <c r="D340" s="205"/>
      <c r="E340" s="75" t="s">
        <v>427</v>
      </c>
      <c r="F340" s="130" t="s">
        <v>35</v>
      </c>
      <c r="G340" s="110" t="s">
        <v>58</v>
      </c>
      <c r="H340" s="68">
        <v>4</v>
      </c>
      <c r="I340" s="77">
        <f>SUM(H340:H340)</f>
        <v>4</v>
      </c>
      <c r="J340" s="107"/>
      <c r="K340" s="7"/>
      <c r="L340" s="7"/>
      <c r="M340" s="7"/>
      <c r="N340" s="4" t="e">
        <f ca="1">IF(YEAR(#REF!)=YEAR(TODAY()),IF(MONTH(#REF!)-MONTH(TODAY())&gt;0,IF(MONTH(#REF!)-MONTH(TODAY())&lt;=3,"Renovar Contrato?",""),""),"")</f>
        <v>#REF!</v>
      </c>
      <c r="O340" s="7"/>
      <c r="P340" s="28" t="str">
        <f t="shared" si="146"/>
        <v xml:space="preserve"> </v>
      </c>
      <c r="Q340" s="28" t="str">
        <f t="shared" si="146"/>
        <v xml:space="preserve"> </v>
      </c>
      <c r="R340" s="28" t="str">
        <f t="shared" si="146"/>
        <v xml:space="preserve"> </v>
      </c>
      <c r="S340" s="28" t="str">
        <f t="shared" si="146"/>
        <v xml:space="preserve"> </v>
      </c>
      <c r="T340" s="28" t="str">
        <f t="shared" si="146"/>
        <v xml:space="preserve"> </v>
      </c>
      <c r="U340" s="28" t="str">
        <f t="shared" si="146"/>
        <v xml:space="preserve"> </v>
      </c>
      <c r="V340" s="28" t="str">
        <f t="shared" si="146"/>
        <v xml:space="preserve"> </v>
      </c>
      <c r="W340" s="28" t="str">
        <f t="shared" si="146"/>
        <v xml:space="preserve"> </v>
      </c>
      <c r="X340" s="28" t="str">
        <f t="shared" si="146"/>
        <v xml:space="preserve"> </v>
      </c>
      <c r="Y340" s="28" t="str">
        <f t="shared" si="146"/>
        <v xml:space="preserve"> </v>
      </c>
      <c r="Z340" s="28" t="str">
        <f t="shared" si="146"/>
        <v xml:space="preserve"> </v>
      </c>
      <c r="AA340" s="28" t="str">
        <f t="shared" si="146"/>
        <v xml:space="preserve"> </v>
      </c>
      <c r="AB340" s="28" t="str">
        <f t="shared" si="146"/>
        <v xml:space="preserve"> </v>
      </c>
      <c r="AC340" s="28" t="str">
        <f t="shared" si="146"/>
        <v xml:space="preserve"> </v>
      </c>
      <c r="AD340" s="28" t="str">
        <f t="shared" si="146"/>
        <v xml:space="preserve"> </v>
      </c>
      <c r="AE340" s="28">
        <f t="shared" si="146"/>
        <v>4</v>
      </c>
      <c r="AF340" s="28" t="str">
        <f t="shared" si="147"/>
        <v xml:space="preserve"> </v>
      </c>
      <c r="AG340" s="28" t="str">
        <f t="shared" si="147"/>
        <v xml:space="preserve"> </v>
      </c>
      <c r="AH340" s="28" t="str">
        <f t="shared" si="147"/>
        <v xml:space="preserve"> </v>
      </c>
      <c r="AI340" s="28" t="str">
        <f t="shared" si="147"/>
        <v xml:space="preserve"> </v>
      </c>
      <c r="AJ340" s="28" t="str">
        <f t="shared" si="147"/>
        <v xml:space="preserve"> </v>
      </c>
      <c r="AK340" s="28" t="str">
        <f t="shared" si="147"/>
        <v xml:space="preserve"> </v>
      </c>
      <c r="AL340" s="28" t="str">
        <f t="shared" si="147"/>
        <v xml:space="preserve"> </v>
      </c>
      <c r="AM340" s="28" t="str">
        <f t="shared" si="147"/>
        <v xml:space="preserve"> </v>
      </c>
      <c r="AN340" s="28" t="str">
        <f t="shared" si="147"/>
        <v xml:space="preserve"> </v>
      </c>
    </row>
    <row r="341" spans="1:40" x14ac:dyDescent="0.15">
      <c r="A341" s="198"/>
      <c r="B341" s="198"/>
      <c r="C341" s="199"/>
      <c r="D341" s="200"/>
      <c r="E341" s="201"/>
      <c r="F341" s="202"/>
      <c r="G341" s="203"/>
      <c r="H341" s="202"/>
      <c r="I341" s="204"/>
      <c r="J341" s="204"/>
      <c r="K341" s="248"/>
      <c r="L341" s="248"/>
      <c r="M341" s="249"/>
      <c r="N341" s="4" t="str">
        <f ca="1">IF(YEAR(L352)=YEAR(TODAY()),IF(MONTH(L352)-MONTH(TODAY())&gt;0,IF(MONTH(L352)-MONTH(TODAY())&lt;=3,"Renovar Contrato?",""),""),"")</f>
        <v/>
      </c>
      <c r="O341" s="47">
        <f>SUM(P341:AN341)</f>
        <v>0</v>
      </c>
      <c r="P341" s="22">
        <f t="shared" ref="P341:AN341" si="148">SUM(P343:P346)</f>
        <v>0</v>
      </c>
      <c r="Q341" s="22">
        <f t="shared" si="148"/>
        <v>0</v>
      </c>
      <c r="R341" s="22">
        <f t="shared" si="148"/>
        <v>0</v>
      </c>
      <c r="S341" s="22">
        <f t="shared" si="148"/>
        <v>0</v>
      </c>
      <c r="T341" s="22">
        <f t="shared" si="148"/>
        <v>0</v>
      </c>
      <c r="U341" s="22">
        <f t="shared" si="148"/>
        <v>0</v>
      </c>
      <c r="V341" s="22">
        <f t="shared" si="148"/>
        <v>0</v>
      </c>
      <c r="W341" s="22">
        <f t="shared" si="148"/>
        <v>0</v>
      </c>
      <c r="X341" s="22">
        <f t="shared" si="148"/>
        <v>0</v>
      </c>
      <c r="Y341" s="22">
        <f t="shared" si="148"/>
        <v>0</v>
      </c>
      <c r="Z341" s="22">
        <f t="shared" si="148"/>
        <v>0</v>
      </c>
      <c r="AA341" s="22">
        <f t="shared" si="148"/>
        <v>0</v>
      </c>
      <c r="AB341" s="22">
        <f t="shared" si="148"/>
        <v>0</v>
      </c>
      <c r="AC341" s="22">
        <f t="shared" si="148"/>
        <v>0</v>
      </c>
      <c r="AD341" s="22">
        <f t="shared" si="148"/>
        <v>0</v>
      </c>
      <c r="AE341" s="22">
        <f t="shared" si="148"/>
        <v>0</v>
      </c>
      <c r="AF341" s="22">
        <f t="shared" si="148"/>
        <v>0</v>
      </c>
      <c r="AG341" s="22">
        <f t="shared" si="148"/>
        <v>0</v>
      </c>
      <c r="AH341" s="22">
        <f t="shared" si="148"/>
        <v>0</v>
      </c>
      <c r="AI341" s="22">
        <f t="shared" si="148"/>
        <v>0</v>
      </c>
      <c r="AJ341" s="22">
        <f t="shared" si="148"/>
        <v>0</v>
      </c>
      <c r="AK341" s="22">
        <f t="shared" si="148"/>
        <v>0</v>
      </c>
      <c r="AL341" s="22">
        <f t="shared" si="148"/>
        <v>0</v>
      </c>
      <c r="AM341" s="22">
        <f t="shared" si="148"/>
        <v>0</v>
      </c>
      <c r="AN341" s="22">
        <f t="shared" si="148"/>
        <v>0</v>
      </c>
    </row>
    <row r="342" spans="1:40" x14ac:dyDescent="0.15">
      <c r="A342" s="112" t="s">
        <v>412</v>
      </c>
      <c r="B342" s="112" t="s">
        <v>61</v>
      </c>
      <c r="C342" s="161" t="s">
        <v>397</v>
      </c>
      <c r="D342" s="142" t="s">
        <v>64</v>
      </c>
      <c r="E342" s="143"/>
      <c r="F342" s="61"/>
      <c r="G342" s="106"/>
      <c r="H342" s="109"/>
      <c r="I342" s="118">
        <f>SUM(I343:I346)</f>
        <v>10</v>
      </c>
      <c r="J342" s="107">
        <f>I342/2</f>
        <v>5</v>
      </c>
      <c r="K342" s="231">
        <v>44455</v>
      </c>
      <c r="L342" s="231">
        <v>44819</v>
      </c>
      <c r="M342" s="239">
        <v>0.4</v>
      </c>
      <c r="N342" s="4" t="str">
        <f ca="1">IF(YEAR(L353)=YEAR(TODAY()),IF(MONTH(L353)-MONTH(TODAY())&gt;0,IF(MONTH(L353)-MONTH(TODAY())&lt;=3,"Renovar Contrato?",""),""),"")</f>
        <v/>
      </c>
      <c r="O342" s="47">
        <f>SUM(P342:AN342)</f>
        <v>0</v>
      </c>
      <c r="P342" s="21">
        <f>P341/24</f>
        <v>0</v>
      </c>
      <c r="Q342" s="21">
        <f t="shared" ref="Q342:AJ342" si="149">Q341/24</f>
        <v>0</v>
      </c>
      <c r="R342" s="21">
        <f t="shared" si="149"/>
        <v>0</v>
      </c>
      <c r="S342" s="21">
        <f t="shared" si="149"/>
        <v>0</v>
      </c>
      <c r="T342" s="21">
        <f t="shared" si="149"/>
        <v>0</v>
      </c>
      <c r="U342" s="21">
        <f t="shared" si="149"/>
        <v>0</v>
      </c>
      <c r="V342" s="21">
        <f t="shared" si="149"/>
        <v>0</v>
      </c>
      <c r="W342" s="21">
        <f t="shared" si="149"/>
        <v>0</v>
      </c>
      <c r="X342" s="21">
        <f t="shared" si="149"/>
        <v>0</v>
      </c>
      <c r="Y342" s="21">
        <f t="shared" si="149"/>
        <v>0</v>
      </c>
      <c r="Z342" s="21">
        <f t="shared" si="149"/>
        <v>0</v>
      </c>
      <c r="AA342" s="21">
        <f t="shared" si="149"/>
        <v>0</v>
      </c>
      <c r="AB342" s="21">
        <f t="shared" si="149"/>
        <v>0</v>
      </c>
      <c r="AC342" s="21">
        <f t="shared" si="149"/>
        <v>0</v>
      </c>
      <c r="AD342" s="21">
        <f t="shared" si="149"/>
        <v>0</v>
      </c>
      <c r="AE342" s="21">
        <f t="shared" si="149"/>
        <v>0</v>
      </c>
      <c r="AF342" s="21">
        <f t="shared" si="149"/>
        <v>0</v>
      </c>
      <c r="AG342" s="21">
        <f t="shared" si="149"/>
        <v>0</v>
      </c>
      <c r="AH342" s="21">
        <f t="shared" si="149"/>
        <v>0</v>
      </c>
      <c r="AI342" s="21">
        <f t="shared" si="149"/>
        <v>0</v>
      </c>
      <c r="AJ342" s="21">
        <f t="shared" si="149"/>
        <v>0</v>
      </c>
      <c r="AK342" s="21">
        <f>AK341/24</f>
        <v>0</v>
      </c>
      <c r="AL342" s="21">
        <f>AL341/24</f>
        <v>0</v>
      </c>
      <c r="AM342" s="21">
        <f t="shared" ref="AM342:AN342" si="150">AM341/24</f>
        <v>0</v>
      </c>
      <c r="AN342" s="21">
        <f t="shared" si="150"/>
        <v>0</v>
      </c>
    </row>
    <row r="343" spans="1:40" x14ac:dyDescent="0.15">
      <c r="A343" s="115"/>
      <c r="B343" s="115"/>
      <c r="C343" s="197"/>
      <c r="D343" s="205"/>
      <c r="E343" s="75" t="s">
        <v>587</v>
      </c>
      <c r="F343" s="130" t="s">
        <v>31</v>
      </c>
      <c r="G343" s="76" t="s">
        <v>56</v>
      </c>
      <c r="H343" s="165">
        <v>1</v>
      </c>
      <c r="I343" s="77">
        <f>SUM(H343:H345)</f>
        <v>5</v>
      </c>
      <c r="J343" s="107"/>
      <c r="K343" s="7"/>
      <c r="L343" s="7"/>
      <c r="M343" s="7"/>
      <c r="N343" s="4"/>
      <c r="O343" s="7"/>
    </row>
    <row r="344" spans="1:40" x14ac:dyDescent="0.15">
      <c r="A344" s="115"/>
      <c r="B344" s="115"/>
      <c r="C344" s="197"/>
      <c r="D344" s="205"/>
      <c r="E344" s="75" t="s">
        <v>597</v>
      </c>
      <c r="F344" s="130" t="s">
        <v>31</v>
      </c>
      <c r="G344" s="76" t="s">
        <v>56</v>
      </c>
      <c r="H344" s="165">
        <v>2</v>
      </c>
      <c r="I344" s="77"/>
      <c r="J344" s="107"/>
      <c r="K344" s="7"/>
      <c r="L344" s="7"/>
      <c r="M344" s="7"/>
      <c r="N344" s="4"/>
      <c r="O344" s="7"/>
    </row>
    <row r="345" spans="1:40" x14ac:dyDescent="0.15">
      <c r="A345" s="115"/>
      <c r="B345" s="115"/>
      <c r="C345" s="197"/>
      <c r="D345" s="205"/>
      <c r="E345" s="143" t="s">
        <v>89</v>
      </c>
      <c r="F345" s="61" t="s">
        <v>72</v>
      </c>
      <c r="G345" s="106" t="s">
        <v>55</v>
      </c>
      <c r="H345" s="61">
        <v>2</v>
      </c>
      <c r="I345" s="77"/>
      <c r="J345" s="107"/>
      <c r="K345" s="7"/>
      <c r="L345" s="7"/>
      <c r="M345" s="7"/>
      <c r="N345" s="4"/>
      <c r="O345" s="7"/>
    </row>
    <row r="346" spans="1:40" x14ac:dyDescent="0.15">
      <c r="A346" s="115"/>
      <c r="B346" s="115"/>
      <c r="C346" s="351"/>
      <c r="D346" s="205"/>
      <c r="E346" s="105" t="s">
        <v>225</v>
      </c>
      <c r="F346" s="59" t="s">
        <v>14</v>
      </c>
      <c r="G346" s="60" t="s">
        <v>59</v>
      </c>
      <c r="H346" s="59">
        <v>2</v>
      </c>
      <c r="I346" s="77">
        <f>SUM(H346:H348)</f>
        <v>5</v>
      </c>
      <c r="J346" s="107"/>
      <c r="K346" s="7"/>
      <c r="L346" s="7"/>
      <c r="M346" s="7"/>
      <c r="N346" s="4"/>
      <c r="O346" s="7"/>
    </row>
    <row r="347" spans="1:40" ht="14" x14ac:dyDescent="0.15">
      <c r="A347" s="115"/>
      <c r="B347" s="115"/>
      <c r="C347" s="161"/>
      <c r="D347" s="205"/>
      <c r="E347" s="105" t="s">
        <v>226</v>
      </c>
      <c r="F347" s="59" t="s">
        <v>14</v>
      </c>
      <c r="G347" s="60" t="s">
        <v>59</v>
      </c>
      <c r="H347" s="59">
        <v>2</v>
      </c>
      <c r="I347" s="206"/>
      <c r="J347" s="107"/>
      <c r="K347" s="7"/>
      <c r="L347" s="7"/>
      <c r="M347" s="7"/>
      <c r="N347" s="4"/>
      <c r="O347" s="7"/>
    </row>
    <row r="348" spans="1:40" ht="14" x14ac:dyDescent="0.15">
      <c r="A348" s="115"/>
      <c r="B348" s="115"/>
      <c r="C348" s="161"/>
      <c r="D348" s="205"/>
      <c r="E348" s="105" t="s">
        <v>270</v>
      </c>
      <c r="F348" s="130" t="s">
        <v>76</v>
      </c>
      <c r="G348" s="60" t="s">
        <v>59</v>
      </c>
      <c r="H348" s="165">
        <v>1</v>
      </c>
      <c r="I348" s="206"/>
      <c r="J348" s="107"/>
      <c r="K348" s="7"/>
      <c r="L348" s="7"/>
      <c r="M348" s="7"/>
      <c r="N348" s="4"/>
      <c r="O348" s="7"/>
    </row>
    <row r="349" spans="1:40" x14ac:dyDescent="0.15">
      <c r="A349" s="198"/>
      <c r="B349" s="198"/>
      <c r="C349" s="199"/>
      <c r="D349" s="200"/>
      <c r="E349" s="201"/>
      <c r="F349" s="202"/>
      <c r="G349" s="203"/>
      <c r="H349" s="202"/>
      <c r="I349" s="204"/>
      <c r="J349" s="204"/>
      <c r="K349" s="248"/>
      <c r="L349" s="248"/>
      <c r="M349" s="249"/>
      <c r="N349" s="4" t="e">
        <f ca="1">IF(YEAR(#REF!)=YEAR(TODAY()),IF(MONTH(#REF!)-MONTH(TODAY())&gt;0,IF(MONTH(#REF!)-MONTH(TODAY())&lt;=3,"Renovar Contrato?",""),""),"")</f>
        <v>#REF!</v>
      </c>
      <c r="O349" s="47">
        <f>SUM(P349:AN349)</f>
        <v>0</v>
      </c>
      <c r="P349" s="22">
        <f t="shared" ref="P349:AN349" si="151">SUM(P351:P352)</f>
        <v>0</v>
      </c>
      <c r="Q349" s="22">
        <f t="shared" si="151"/>
        <v>0</v>
      </c>
      <c r="R349" s="22">
        <f t="shared" si="151"/>
        <v>0</v>
      </c>
      <c r="S349" s="22">
        <f t="shared" si="151"/>
        <v>0</v>
      </c>
      <c r="T349" s="22">
        <f t="shared" si="151"/>
        <v>0</v>
      </c>
      <c r="U349" s="22">
        <f t="shared" si="151"/>
        <v>0</v>
      </c>
      <c r="V349" s="22">
        <f t="shared" si="151"/>
        <v>0</v>
      </c>
      <c r="W349" s="22">
        <f t="shared" si="151"/>
        <v>0</v>
      </c>
      <c r="X349" s="22">
        <f t="shared" si="151"/>
        <v>0</v>
      </c>
      <c r="Y349" s="22">
        <f t="shared" si="151"/>
        <v>0</v>
      </c>
      <c r="Z349" s="22">
        <f t="shared" si="151"/>
        <v>0</v>
      </c>
      <c r="AA349" s="22">
        <f t="shared" si="151"/>
        <v>0</v>
      </c>
      <c r="AB349" s="22">
        <f t="shared" si="151"/>
        <v>0</v>
      </c>
      <c r="AC349" s="22">
        <f t="shared" si="151"/>
        <v>0</v>
      </c>
      <c r="AD349" s="22">
        <f t="shared" si="151"/>
        <v>0</v>
      </c>
      <c r="AE349" s="22">
        <f t="shared" si="151"/>
        <v>0</v>
      </c>
      <c r="AF349" s="22">
        <f t="shared" si="151"/>
        <v>0</v>
      </c>
      <c r="AG349" s="22">
        <f t="shared" si="151"/>
        <v>0</v>
      </c>
      <c r="AH349" s="22">
        <f t="shared" si="151"/>
        <v>0</v>
      </c>
      <c r="AI349" s="22">
        <f t="shared" si="151"/>
        <v>0</v>
      </c>
      <c r="AJ349" s="22">
        <f t="shared" si="151"/>
        <v>0</v>
      </c>
      <c r="AK349" s="22">
        <f t="shared" si="151"/>
        <v>0</v>
      </c>
      <c r="AL349" s="22">
        <f t="shared" si="151"/>
        <v>0</v>
      </c>
      <c r="AM349" s="22">
        <f t="shared" si="151"/>
        <v>0</v>
      </c>
      <c r="AN349" s="22">
        <f t="shared" si="151"/>
        <v>0</v>
      </c>
    </row>
    <row r="350" spans="1:40" x14ac:dyDescent="0.15">
      <c r="A350" s="112" t="s">
        <v>566</v>
      </c>
      <c r="B350" s="112" t="s">
        <v>61</v>
      </c>
      <c r="C350" s="161" t="s">
        <v>530</v>
      </c>
      <c r="D350" s="142" t="s">
        <v>64</v>
      </c>
      <c r="E350" s="143"/>
      <c r="F350" s="61"/>
      <c r="G350" s="106"/>
      <c r="H350" s="109"/>
      <c r="I350" s="118">
        <f>SUM(I351:I352)</f>
        <v>4</v>
      </c>
      <c r="J350" s="107">
        <f>I350/2</f>
        <v>2</v>
      </c>
      <c r="K350" s="231">
        <v>44620</v>
      </c>
      <c r="L350" s="62" t="s">
        <v>545</v>
      </c>
      <c r="M350" s="239">
        <v>0.3</v>
      </c>
      <c r="N350" s="4" t="e">
        <f ca="1">IF(YEAR(#REF!)=YEAR(TODAY()),IF(MONTH(#REF!)-MONTH(TODAY())&gt;0,IF(MONTH(#REF!)-MONTH(TODAY())&lt;=3,"Renovar Contrato?",""),""),"")</f>
        <v>#REF!</v>
      </c>
      <c r="O350" s="47">
        <f>SUM(P350:AN350)</f>
        <v>0</v>
      </c>
      <c r="P350" s="21">
        <f>P349/24</f>
        <v>0</v>
      </c>
      <c r="Q350" s="21">
        <f t="shared" ref="Q350:AJ350" si="152">Q349/24</f>
        <v>0</v>
      </c>
      <c r="R350" s="21">
        <f t="shared" si="152"/>
        <v>0</v>
      </c>
      <c r="S350" s="21">
        <f t="shared" si="152"/>
        <v>0</v>
      </c>
      <c r="T350" s="21">
        <f t="shared" si="152"/>
        <v>0</v>
      </c>
      <c r="U350" s="21">
        <f t="shared" si="152"/>
        <v>0</v>
      </c>
      <c r="V350" s="21">
        <f t="shared" si="152"/>
        <v>0</v>
      </c>
      <c r="W350" s="21">
        <f t="shared" si="152"/>
        <v>0</v>
      </c>
      <c r="X350" s="21">
        <f t="shared" si="152"/>
        <v>0</v>
      </c>
      <c r="Y350" s="21">
        <f t="shared" si="152"/>
        <v>0</v>
      </c>
      <c r="Z350" s="21">
        <f t="shared" si="152"/>
        <v>0</v>
      </c>
      <c r="AA350" s="21">
        <f t="shared" si="152"/>
        <v>0</v>
      </c>
      <c r="AB350" s="21">
        <f t="shared" si="152"/>
        <v>0</v>
      </c>
      <c r="AC350" s="21">
        <f t="shared" si="152"/>
        <v>0</v>
      </c>
      <c r="AD350" s="21">
        <f t="shared" si="152"/>
        <v>0</v>
      </c>
      <c r="AE350" s="21">
        <f t="shared" si="152"/>
        <v>0</v>
      </c>
      <c r="AF350" s="21">
        <f t="shared" si="152"/>
        <v>0</v>
      </c>
      <c r="AG350" s="21">
        <f t="shared" si="152"/>
        <v>0</v>
      </c>
      <c r="AH350" s="21">
        <f t="shared" si="152"/>
        <v>0</v>
      </c>
      <c r="AI350" s="21">
        <f t="shared" si="152"/>
        <v>0</v>
      </c>
      <c r="AJ350" s="21">
        <f t="shared" si="152"/>
        <v>0</v>
      </c>
      <c r="AK350" s="21">
        <f>AK349/24</f>
        <v>0</v>
      </c>
      <c r="AL350" s="21">
        <f>AL349/24</f>
        <v>0</v>
      </c>
      <c r="AM350" s="21">
        <f t="shared" ref="AM350:AN350" si="153">AM349/24</f>
        <v>0</v>
      </c>
      <c r="AN350" s="21">
        <f t="shared" si="153"/>
        <v>0</v>
      </c>
    </row>
    <row r="351" spans="1:40" x14ac:dyDescent="0.15">
      <c r="A351" s="115"/>
      <c r="B351" s="115"/>
      <c r="C351" s="342" t="s">
        <v>561</v>
      </c>
      <c r="D351" s="205"/>
      <c r="E351" s="105"/>
      <c r="F351" s="59"/>
      <c r="G351" s="60"/>
      <c r="H351" s="59"/>
      <c r="I351" s="77">
        <f>SUM(H351:H351)</f>
        <v>0</v>
      </c>
      <c r="J351" s="107"/>
      <c r="K351" s="7"/>
      <c r="L351" s="7"/>
      <c r="M351" s="7"/>
      <c r="N351" s="4"/>
      <c r="O351" s="7"/>
    </row>
    <row r="352" spans="1:40" x14ac:dyDescent="0.15">
      <c r="A352" s="115"/>
      <c r="B352" s="115"/>
      <c r="C352" s="343" t="s">
        <v>559</v>
      </c>
      <c r="D352" s="205"/>
      <c r="E352" s="105" t="s">
        <v>142</v>
      </c>
      <c r="F352" s="59" t="s">
        <v>14</v>
      </c>
      <c r="G352" s="72" t="s">
        <v>59</v>
      </c>
      <c r="H352" s="44">
        <v>2</v>
      </c>
      <c r="I352" s="77">
        <f>SUM(H352:H353)</f>
        <v>4</v>
      </c>
      <c r="J352" s="107"/>
      <c r="K352" s="7"/>
      <c r="L352" s="7"/>
      <c r="M352" s="7"/>
      <c r="N352" s="4"/>
      <c r="O352" s="7"/>
    </row>
    <row r="353" spans="1:40" ht="14" x14ac:dyDescent="0.15">
      <c r="A353" s="115"/>
      <c r="B353" s="115"/>
      <c r="C353" s="161"/>
      <c r="D353" s="205"/>
      <c r="E353" s="105" t="s">
        <v>143</v>
      </c>
      <c r="F353" s="59" t="s">
        <v>14</v>
      </c>
      <c r="G353" s="72" t="s">
        <v>59</v>
      </c>
      <c r="H353" s="172">
        <v>2</v>
      </c>
      <c r="I353" s="206"/>
      <c r="J353" s="107"/>
      <c r="K353" s="7"/>
      <c r="L353" s="7"/>
      <c r="M353" s="7"/>
      <c r="N353" s="4"/>
      <c r="O353" s="7"/>
    </row>
    <row r="354" spans="1:40" x14ac:dyDescent="0.15">
      <c r="A354" s="31"/>
      <c r="B354" s="31"/>
      <c r="C354" s="96"/>
      <c r="D354" s="97"/>
      <c r="E354" s="98"/>
      <c r="F354" s="99"/>
      <c r="G354" s="100"/>
      <c r="H354" s="99"/>
      <c r="I354" s="101"/>
      <c r="J354" s="102"/>
      <c r="K354" s="236"/>
      <c r="L354" s="236"/>
      <c r="M354" s="237"/>
      <c r="N354" s="4" t="e">
        <f ca="1">IF(YEAR(#REF!)=YEAR(TODAY()),IF(MONTH(#REF!)-MONTH(TODAY())&gt;0,IF(MONTH(#REF!)-MONTH(TODAY())&lt;=3,"Renovar Contrato?",""),""),"")</f>
        <v>#REF!</v>
      </c>
      <c r="O354" s="47" t="e">
        <f>SUM(P354:AN354)</f>
        <v>#REF!</v>
      </c>
      <c r="P354" s="22" t="e">
        <f t="shared" ref="P354:AN354" si="154">SUM(P356:P364)</f>
        <v>#REF!</v>
      </c>
      <c r="Q354" s="22" t="e">
        <f t="shared" si="154"/>
        <v>#REF!</v>
      </c>
      <c r="R354" s="22" t="e">
        <f t="shared" si="154"/>
        <v>#REF!</v>
      </c>
      <c r="S354" s="22" t="e">
        <f t="shared" si="154"/>
        <v>#REF!</v>
      </c>
      <c r="T354" s="22" t="e">
        <f t="shared" si="154"/>
        <v>#REF!</v>
      </c>
      <c r="U354" s="22" t="e">
        <f t="shared" si="154"/>
        <v>#REF!</v>
      </c>
      <c r="V354" s="22" t="e">
        <f t="shared" si="154"/>
        <v>#REF!</v>
      </c>
      <c r="W354" s="22" t="e">
        <f t="shared" si="154"/>
        <v>#REF!</v>
      </c>
      <c r="X354" s="22" t="e">
        <f t="shared" si="154"/>
        <v>#REF!</v>
      </c>
      <c r="Y354" s="22" t="e">
        <f t="shared" si="154"/>
        <v>#REF!</v>
      </c>
      <c r="Z354" s="22" t="e">
        <f t="shared" si="154"/>
        <v>#REF!</v>
      </c>
      <c r="AA354" s="22" t="e">
        <f t="shared" si="154"/>
        <v>#REF!</v>
      </c>
      <c r="AB354" s="22" t="e">
        <f t="shared" si="154"/>
        <v>#REF!</v>
      </c>
      <c r="AC354" s="22" t="e">
        <f t="shared" si="154"/>
        <v>#REF!</v>
      </c>
      <c r="AD354" s="22" t="e">
        <f t="shared" si="154"/>
        <v>#REF!</v>
      </c>
      <c r="AE354" s="22" t="e">
        <f t="shared" si="154"/>
        <v>#REF!</v>
      </c>
      <c r="AF354" s="22" t="e">
        <f t="shared" si="154"/>
        <v>#REF!</v>
      </c>
      <c r="AG354" s="22" t="e">
        <f t="shared" si="154"/>
        <v>#REF!</v>
      </c>
      <c r="AH354" s="22" t="e">
        <f t="shared" si="154"/>
        <v>#REF!</v>
      </c>
      <c r="AI354" s="22" t="e">
        <f t="shared" si="154"/>
        <v>#REF!</v>
      </c>
      <c r="AJ354" s="22" t="e">
        <f t="shared" si="154"/>
        <v>#REF!</v>
      </c>
      <c r="AK354" s="22" t="e">
        <f t="shared" si="154"/>
        <v>#REF!</v>
      </c>
      <c r="AL354" s="22" t="e">
        <f t="shared" si="154"/>
        <v>#REF!</v>
      </c>
      <c r="AM354" s="22" t="e">
        <f t="shared" si="154"/>
        <v>#REF!</v>
      </c>
      <c r="AN354" s="22" t="e">
        <f t="shared" si="154"/>
        <v>#REF!</v>
      </c>
    </row>
    <row r="355" spans="1:40" x14ac:dyDescent="0.15">
      <c r="A355" s="65" t="s">
        <v>254</v>
      </c>
      <c r="B355" s="65" t="s">
        <v>61</v>
      </c>
      <c r="C355" s="221" t="s">
        <v>239</v>
      </c>
      <c r="D355" s="69" t="s">
        <v>64</v>
      </c>
      <c r="E355" s="93"/>
      <c r="F355" s="94"/>
      <c r="G355" s="95"/>
      <c r="H355" s="92"/>
      <c r="I355" s="91">
        <f>SUM(I356:I362)</f>
        <v>15</v>
      </c>
      <c r="J355" s="88">
        <f>I355/2</f>
        <v>7.5</v>
      </c>
      <c r="K355" s="231">
        <v>44455</v>
      </c>
      <c r="L355" s="231">
        <v>44819</v>
      </c>
      <c r="M355" s="239">
        <v>0.59</v>
      </c>
      <c r="N355" s="4" t="e">
        <f ca="1">IF(YEAR(#REF!)=YEAR(TODAY()),IF(MONTH(#REF!)-MONTH(TODAY())&gt;0,IF(MONTH(#REF!)-MONTH(TODAY())&lt;=3,"Renovar Contrato?",""),""),"")</f>
        <v>#REF!</v>
      </c>
      <c r="O355" s="47" t="e">
        <f>SUM(P355:AN355)</f>
        <v>#REF!</v>
      </c>
      <c r="P355" s="21" t="e">
        <f>P354/24</f>
        <v>#REF!</v>
      </c>
      <c r="Q355" s="21" t="e">
        <f t="shared" ref="Q355:AJ355" si="155">Q354/24</f>
        <v>#REF!</v>
      </c>
      <c r="R355" s="21" t="e">
        <f t="shared" si="155"/>
        <v>#REF!</v>
      </c>
      <c r="S355" s="21" t="e">
        <f t="shared" si="155"/>
        <v>#REF!</v>
      </c>
      <c r="T355" s="21" t="e">
        <f t="shared" si="155"/>
        <v>#REF!</v>
      </c>
      <c r="U355" s="21" t="e">
        <f t="shared" si="155"/>
        <v>#REF!</v>
      </c>
      <c r="V355" s="21" t="e">
        <f t="shared" si="155"/>
        <v>#REF!</v>
      </c>
      <c r="W355" s="21" t="e">
        <f t="shared" si="155"/>
        <v>#REF!</v>
      </c>
      <c r="X355" s="21" t="e">
        <f t="shared" si="155"/>
        <v>#REF!</v>
      </c>
      <c r="Y355" s="21" t="e">
        <f t="shared" si="155"/>
        <v>#REF!</v>
      </c>
      <c r="Z355" s="21" t="e">
        <f t="shared" si="155"/>
        <v>#REF!</v>
      </c>
      <c r="AA355" s="21" t="e">
        <f t="shared" si="155"/>
        <v>#REF!</v>
      </c>
      <c r="AB355" s="21" t="e">
        <f t="shared" si="155"/>
        <v>#REF!</v>
      </c>
      <c r="AC355" s="21" t="e">
        <f t="shared" si="155"/>
        <v>#REF!</v>
      </c>
      <c r="AD355" s="21" t="e">
        <f t="shared" si="155"/>
        <v>#REF!</v>
      </c>
      <c r="AE355" s="21" t="e">
        <f t="shared" si="155"/>
        <v>#REF!</v>
      </c>
      <c r="AF355" s="21" t="e">
        <f t="shared" si="155"/>
        <v>#REF!</v>
      </c>
      <c r="AG355" s="21" t="e">
        <f t="shared" si="155"/>
        <v>#REF!</v>
      </c>
      <c r="AH355" s="21" t="e">
        <f t="shared" si="155"/>
        <v>#REF!</v>
      </c>
      <c r="AI355" s="21" t="e">
        <f t="shared" si="155"/>
        <v>#REF!</v>
      </c>
      <c r="AJ355" s="21" t="e">
        <f t="shared" si="155"/>
        <v>#REF!</v>
      </c>
      <c r="AK355" s="21" t="e">
        <f>AK354/24</f>
        <v>#REF!</v>
      </c>
      <c r="AL355" s="21" t="e">
        <f>AL354/24</f>
        <v>#REF!</v>
      </c>
      <c r="AM355" s="21" t="e">
        <f t="shared" ref="AM355:AN355" si="156">AM354/24</f>
        <v>#REF!</v>
      </c>
      <c r="AN355" s="21" t="e">
        <f t="shared" si="156"/>
        <v>#REF!</v>
      </c>
    </row>
    <row r="356" spans="1:40" x14ac:dyDescent="0.15">
      <c r="A356" s="223"/>
      <c r="B356" s="29"/>
      <c r="C356" s="197"/>
      <c r="D356" s="23"/>
      <c r="E356" s="75" t="s">
        <v>604</v>
      </c>
      <c r="F356" s="220" t="s">
        <v>76</v>
      </c>
      <c r="G356" s="76" t="s">
        <v>56</v>
      </c>
      <c r="H356" s="49">
        <v>1</v>
      </c>
      <c r="I356" s="107">
        <f>SUM(H356:H361)</f>
        <v>9</v>
      </c>
      <c r="K356" s="240"/>
      <c r="L356" s="240"/>
      <c r="M356" s="66"/>
      <c r="N356" s="4" t="e">
        <f ca="1">IF(YEAR(#REF!)=YEAR(TODAY()),IF(MONTH(#REF!)-MONTH(TODAY())&gt;0,IF(MONTH(#REF!)-MONTH(TODAY())&lt;=3,"Renovar Contrato?",""),""),"")</f>
        <v>#REF!</v>
      </c>
      <c r="P356" s="28" t="str">
        <f t="shared" ref="P356:AN356" si="157">IF($F356=P$1,$H356," ")</f>
        <v xml:space="preserve"> </v>
      </c>
      <c r="Q356" s="28" t="str">
        <f t="shared" si="157"/>
        <v xml:space="preserve"> </v>
      </c>
      <c r="R356" s="28" t="str">
        <f t="shared" si="157"/>
        <v xml:space="preserve"> </v>
      </c>
      <c r="S356" s="28" t="str">
        <f t="shared" si="157"/>
        <v xml:space="preserve"> </v>
      </c>
      <c r="T356" s="28" t="str">
        <f t="shared" si="157"/>
        <v xml:space="preserve"> </v>
      </c>
      <c r="U356" s="28" t="str">
        <f t="shared" si="157"/>
        <v xml:space="preserve"> </v>
      </c>
      <c r="V356" s="28" t="str">
        <f t="shared" si="157"/>
        <v xml:space="preserve"> </v>
      </c>
      <c r="W356" s="28" t="str">
        <f t="shared" si="157"/>
        <v xml:space="preserve"> </v>
      </c>
      <c r="X356" s="28" t="str">
        <f t="shared" si="157"/>
        <v xml:space="preserve"> </v>
      </c>
      <c r="Y356" s="28" t="str">
        <f t="shared" si="157"/>
        <v xml:space="preserve"> </v>
      </c>
      <c r="Z356" s="28" t="str">
        <f t="shared" si="157"/>
        <v xml:space="preserve"> </v>
      </c>
      <c r="AA356" s="28" t="str">
        <f t="shared" si="157"/>
        <v xml:space="preserve"> </v>
      </c>
      <c r="AB356" s="28" t="str">
        <f t="shared" si="157"/>
        <v xml:space="preserve"> </v>
      </c>
      <c r="AC356" s="28" t="str">
        <f t="shared" si="157"/>
        <v xml:space="preserve"> </v>
      </c>
      <c r="AD356" s="28" t="str">
        <f t="shared" si="157"/>
        <v xml:space="preserve"> </v>
      </c>
      <c r="AE356" s="28" t="str">
        <f t="shared" si="157"/>
        <v xml:space="preserve"> </v>
      </c>
      <c r="AF356" s="28" t="str">
        <f t="shared" si="157"/>
        <v xml:space="preserve"> </v>
      </c>
      <c r="AG356" s="28" t="str">
        <f t="shared" si="157"/>
        <v xml:space="preserve"> </v>
      </c>
      <c r="AH356" s="28" t="str">
        <f t="shared" si="157"/>
        <v xml:space="preserve"> </v>
      </c>
      <c r="AI356" s="28" t="str">
        <f t="shared" si="157"/>
        <v xml:space="preserve"> </v>
      </c>
      <c r="AJ356" s="28" t="str">
        <f t="shared" si="157"/>
        <v xml:space="preserve"> </v>
      </c>
      <c r="AK356" s="28" t="str">
        <f t="shared" si="157"/>
        <v xml:space="preserve"> </v>
      </c>
      <c r="AL356" s="28">
        <f t="shared" si="157"/>
        <v>1</v>
      </c>
      <c r="AM356" s="28" t="str">
        <f t="shared" si="157"/>
        <v xml:space="preserve"> </v>
      </c>
      <c r="AN356" s="28" t="str">
        <f t="shared" si="157"/>
        <v xml:space="preserve"> </v>
      </c>
    </row>
    <row r="357" spans="1:40" x14ac:dyDescent="0.15">
      <c r="A357" s="223"/>
      <c r="B357" s="29"/>
      <c r="C357" s="197"/>
      <c r="D357" s="23"/>
      <c r="E357" s="75" t="s">
        <v>605</v>
      </c>
      <c r="F357" s="220" t="s">
        <v>76</v>
      </c>
      <c r="G357" s="76" t="s">
        <v>56</v>
      </c>
      <c r="H357" s="49">
        <v>2</v>
      </c>
      <c r="I357" s="107"/>
      <c r="K357" s="240"/>
      <c r="L357" s="240"/>
      <c r="M357" s="66"/>
      <c r="N357" s="4"/>
    </row>
    <row r="358" spans="1:40" x14ac:dyDescent="0.15">
      <c r="C358" s="351"/>
      <c r="D358" s="23"/>
      <c r="E358" s="75" t="s">
        <v>606</v>
      </c>
      <c r="F358" s="220" t="s">
        <v>76</v>
      </c>
      <c r="G358" s="76" t="s">
        <v>56</v>
      </c>
      <c r="H358" s="49">
        <v>1</v>
      </c>
      <c r="I358" s="107"/>
      <c r="K358" s="240"/>
      <c r="L358" s="240"/>
      <c r="M358" s="66"/>
      <c r="N358" s="4"/>
    </row>
    <row r="359" spans="1:40" x14ac:dyDescent="0.15">
      <c r="C359" s="351"/>
      <c r="D359" s="23"/>
      <c r="E359" s="75" t="s">
        <v>607</v>
      </c>
      <c r="F359" s="220" t="s">
        <v>76</v>
      </c>
      <c r="G359" s="76" t="s">
        <v>56</v>
      </c>
      <c r="H359" s="49">
        <v>2</v>
      </c>
      <c r="I359" s="107"/>
      <c r="K359" s="240"/>
      <c r="L359" s="240"/>
      <c r="M359" s="66"/>
      <c r="N359" s="4"/>
    </row>
    <row r="360" spans="1:40" x14ac:dyDescent="0.15">
      <c r="C360" s="351"/>
      <c r="D360" s="23"/>
      <c r="E360" s="75" t="s">
        <v>608</v>
      </c>
      <c r="F360" s="130" t="s">
        <v>76</v>
      </c>
      <c r="G360" s="76" t="s">
        <v>55</v>
      </c>
      <c r="H360" s="49">
        <v>1</v>
      </c>
      <c r="I360" s="107"/>
      <c r="K360" s="240"/>
      <c r="L360" s="240"/>
      <c r="M360" s="66"/>
      <c r="N360" s="4"/>
    </row>
    <row r="361" spans="1:40" x14ac:dyDescent="0.15">
      <c r="C361" s="351"/>
      <c r="D361" s="23"/>
      <c r="E361" s="75" t="s">
        <v>609</v>
      </c>
      <c r="F361" s="130" t="s">
        <v>76</v>
      </c>
      <c r="G361" s="76" t="s">
        <v>55</v>
      </c>
      <c r="H361" s="49">
        <v>2</v>
      </c>
      <c r="I361" s="107"/>
      <c r="K361" s="240"/>
      <c r="L361" s="240"/>
      <c r="M361" s="66"/>
      <c r="N361" s="4"/>
    </row>
    <row r="362" spans="1:40" x14ac:dyDescent="0.15">
      <c r="C362" s="111"/>
      <c r="D362" s="23"/>
      <c r="E362" s="105" t="s">
        <v>620</v>
      </c>
      <c r="F362" s="130" t="s">
        <v>76</v>
      </c>
      <c r="G362" s="76" t="s">
        <v>58</v>
      </c>
      <c r="H362" s="59">
        <v>1</v>
      </c>
      <c r="I362" s="107">
        <f>SUM(H362:H364)</f>
        <v>6</v>
      </c>
      <c r="K362" s="240"/>
      <c r="L362" s="240"/>
      <c r="M362" s="66"/>
      <c r="N362" s="4"/>
      <c r="P362" s="28" t="e">
        <f>IF(#REF!=P$1,#REF!," ")</f>
        <v>#REF!</v>
      </c>
      <c r="Q362" s="28" t="e">
        <f>IF(#REF!=Q$1,#REF!," ")</f>
        <v>#REF!</v>
      </c>
      <c r="R362" s="28" t="e">
        <f>IF(#REF!=R$1,#REF!," ")</f>
        <v>#REF!</v>
      </c>
      <c r="S362" s="28" t="e">
        <f>IF(#REF!=S$1,#REF!," ")</f>
        <v>#REF!</v>
      </c>
      <c r="T362" s="28" t="e">
        <f>IF(#REF!=T$1,#REF!," ")</f>
        <v>#REF!</v>
      </c>
      <c r="U362" s="28" t="e">
        <f>IF(#REF!=U$1,#REF!," ")</f>
        <v>#REF!</v>
      </c>
      <c r="V362" s="28" t="e">
        <f>IF(#REF!=V$1,#REF!," ")</f>
        <v>#REF!</v>
      </c>
      <c r="W362" s="28" t="e">
        <f>IF(#REF!=W$1,#REF!," ")</f>
        <v>#REF!</v>
      </c>
      <c r="X362" s="28" t="e">
        <f>IF(#REF!=X$1,#REF!," ")</f>
        <v>#REF!</v>
      </c>
      <c r="Y362" s="28" t="e">
        <f>IF(#REF!=Y$1,#REF!," ")</f>
        <v>#REF!</v>
      </c>
      <c r="Z362" s="28" t="e">
        <f>IF(#REF!=Z$1,#REF!," ")</f>
        <v>#REF!</v>
      </c>
      <c r="AA362" s="28" t="e">
        <f>IF(#REF!=AA$1,#REF!," ")</f>
        <v>#REF!</v>
      </c>
      <c r="AB362" s="28" t="e">
        <f>IF(#REF!=AB$1,#REF!," ")</f>
        <v>#REF!</v>
      </c>
      <c r="AC362" s="28" t="e">
        <f>IF(#REF!=AC$1,#REF!," ")</f>
        <v>#REF!</v>
      </c>
      <c r="AD362" s="28" t="e">
        <f>IF(#REF!=AD$1,#REF!," ")</f>
        <v>#REF!</v>
      </c>
      <c r="AE362" s="28" t="e">
        <f>IF(#REF!=AE$1,#REF!," ")</f>
        <v>#REF!</v>
      </c>
      <c r="AF362" s="28" t="e">
        <f>IF(#REF!=AF$1,#REF!," ")</f>
        <v>#REF!</v>
      </c>
      <c r="AG362" s="28" t="e">
        <f>IF(#REF!=AG$1,#REF!," ")</f>
        <v>#REF!</v>
      </c>
      <c r="AH362" s="28" t="e">
        <f>IF(#REF!=AH$1,#REF!," ")</f>
        <v>#REF!</v>
      </c>
      <c r="AI362" s="28" t="e">
        <f>IF(#REF!=AI$1,#REF!," ")</f>
        <v>#REF!</v>
      </c>
      <c r="AJ362" s="28" t="e">
        <f>IF(#REF!=AJ$1,#REF!," ")</f>
        <v>#REF!</v>
      </c>
      <c r="AK362" s="28" t="e">
        <f>IF(#REF!=AK$1,#REF!," ")</f>
        <v>#REF!</v>
      </c>
      <c r="AL362" s="28" t="e">
        <f>IF(#REF!=AL$1,#REF!," ")</f>
        <v>#REF!</v>
      </c>
      <c r="AM362" s="28" t="e">
        <f>IF(#REF!=AM$1,#REF!," ")</f>
        <v>#REF!</v>
      </c>
      <c r="AN362" s="28" t="e">
        <f>IF(#REF!=AN$1,#REF!," ")</f>
        <v>#REF!</v>
      </c>
    </row>
    <row r="363" spans="1:40" x14ac:dyDescent="0.15">
      <c r="C363" s="111"/>
      <c r="D363" s="23"/>
      <c r="E363" s="105" t="s">
        <v>621</v>
      </c>
      <c r="F363" s="130" t="s">
        <v>76</v>
      </c>
      <c r="G363" s="76" t="s">
        <v>58</v>
      </c>
      <c r="H363" s="59">
        <v>2</v>
      </c>
      <c r="I363" s="107"/>
      <c r="K363" s="240"/>
      <c r="L363" s="240"/>
      <c r="M363" s="66"/>
      <c r="N363" s="4"/>
    </row>
    <row r="364" spans="1:40" x14ac:dyDescent="0.15">
      <c r="C364" s="111"/>
      <c r="D364" s="23"/>
      <c r="E364" s="105" t="s">
        <v>270</v>
      </c>
      <c r="F364" s="130" t="s">
        <v>76</v>
      </c>
      <c r="G364" s="60" t="s">
        <v>59</v>
      </c>
      <c r="H364" s="165">
        <v>3</v>
      </c>
      <c r="I364" s="107"/>
      <c r="K364" s="240"/>
      <c r="L364" s="240"/>
      <c r="M364" s="66"/>
      <c r="N364" s="4"/>
      <c r="P364" s="28" t="str">
        <f t="shared" ref="P364:AN364" si="158">IF($F362=P$1,$H362," ")</f>
        <v xml:space="preserve"> </v>
      </c>
      <c r="Q364" s="28" t="str">
        <f t="shared" si="158"/>
        <v xml:space="preserve"> </v>
      </c>
      <c r="R364" s="28" t="str">
        <f t="shared" si="158"/>
        <v xml:space="preserve"> </v>
      </c>
      <c r="S364" s="28" t="str">
        <f t="shared" si="158"/>
        <v xml:space="preserve"> </v>
      </c>
      <c r="T364" s="28" t="str">
        <f t="shared" si="158"/>
        <v xml:space="preserve"> </v>
      </c>
      <c r="U364" s="28" t="str">
        <f t="shared" si="158"/>
        <v xml:space="preserve"> </v>
      </c>
      <c r="V364" s="28" t="str">
        <f t="shared" si="158"/>
        <v xml:space="preserve"> </v>
      </c>
      <c r="W364" s="28" t="str">
        <f t="shared" si="158"/>
        <v xml:space="preserve"> </v>
      </c>
      <c r="X364" s="28" t="str">
        <f t="shared" si="158"/>
        <v xml:space="preserve"> </v>
      </c>
      <c r="Y364" s="28" t="str">
        <f t="shared" si="158"/>
        <v xml:space="preserve"> </v>
      </c>
      <c r="Z364" s="28" t="str">
        <f t="shared" si="158"/>
        <v xml:space="preserve"> </v>
      </c>
      <c r="AA364" s="28" t="str">
        <f t="shared" si="158"/>
        <v xml:space="preserve"> </v>
      </c>
      <c r="AB364" s="28" t="str">
        <f t="shared" si="158"/>
        <v xml:space="preserve"> </v>
      </c>
      <c r="AC364" s="28" t="str">
        <f t="shared" si="158"/>
        <v xml:space="preserve"> </v>
      </c>
      <c r="AD364" s="28" t="str">
        <f t="shared" si="158"/>
        <v xml:space="preserve"> </v>
      </c>
      <c r="AE364" s="28" t="str">
        <f t="shared" si="158"/>
        <v xml:space="preserve"> </v>
      </c>
      <c r="AF364" s="28" t="str">
        <f t="shared" si="158"/>
        <v xml:space="preserve"> </v>
      </c>
      <c r="AG364" s="28" t="str">
        <f t="shared" si="158"/>
        <v xml:space="preserve"> </v>
      </c>
      <c r="AH364" s="28" t="str">
        <f t="shared" si="158"/>
        <v xml:space="preserve"> </v>
      </c>
      <c r="AI364" s="28" t="str">
        <f t="shared" si="158"/>
        <v xml:space="preserve"> </v>
      </c>
      <c r="AJ364" s="28" t="str">
        <f t="shared" si="158"/>
        <v xml:space="preserve"> </v>
      </c>
      <c r="AK364" s="28" t="str">
        <f t="shared" si="158"/>
        <v xml:space="preserve"> </v>
      </c>
      <c r="AL364" s="28">
        <f t="shared" si="158"/>
        <v>1</v>
      </c>
      <c r="AM364" s="28" t="str">
        <f t="shared" si="158"/>
        <v xml:space="preserve"> </v>
      </c>
      <c r="AN364" s="28" t="str">
        <f t="shared" si="158"/>
        <v xml:space="preserve"> </v>
      </c>
    </row>
    <row r="365" spans="1:40" x14ac:dyDescent="0.15">
      <c r="A365" s="31"/>
      <c r="B365" s="31"/>
      <c r="C365" s="96"/>
      <c r="D365" s="97"/>
      <c r="E365" s="98"/>
      <c r="F365" s="99"/>
      <c r="G365" s="100"/>
      <c r="H365" s="99"/>
      <c r="I365" s="101"/>
      <c r="J365" s="102"/>
      <c r="K365" s="236"/>
      <c r="L365" s="236"/>
      <c r="M365" s="237"/>
      <c r="N365" s="4" t="e">
        <f ca="1">IF(YEAR(#REF!)=YEAR(TODAY()),IF(MONTH(#REF!)-MONTH(TODAY())&gt;0,IF(MONTH(#REF!)-MONTH(TODAY())&lt;=3,"Renovar Contrato?",""),""),"")</f>
        <v>#REF!</v>
      </c>
      <c r="O365" s="47" t="e">
        <f>SUM(P365:AN365)</f>
        <v>#REF!</v>
      </c>
      <c r="P365" s="22" t="e">
        <f t="shared" ref="P365:AN365" si="159">SUM(P367:P368)</f>
        <v>#REF!</v>
      </c>
      <c r="Q365" s="22" t="e">
        <f t="shared" si="159"/>
        <v>#REF!</v>
      </c>
      <c r="R365" s="22" t="e">
        <f t="shared" si="159"/>
        <v>#REF!</v>
      </c>
      <c r="S365" s="22" t="e">
        <f t="shared" si="159"/>
        <v>#REF!</v>
      </c>
      <c r="T365" s="22" t="e">
        <f t="shared" si="159"/>
        <v>#REF!</v>
      </c>
      <c r="U365" s="22" t="e">
        <f t="shared" si="159"/>
        <v>#REF!</v>
      </c>
      <c r="V365" s="22" t="e">
        <f t="shared" si="159"/>
        <v>#REF!</v>
      </c>
      <c r="W365" s="22" t="e">
        <f t="shared" si="159"/>
        <v>#REF!</v>
      </c>
      <c r="X365" s="22" t="e">
        <f t="shared" si="159"/>
        <v>#REF!</v>
      </c>
      <c r="Y365" s="22" t="e">
        <f t="shared" si="159"/>
        <v>#REF!</v>
      </c>
      <c r="Z365" s="22" t="e">
        <f t="shared" si="159"/>
        <v>#REF!</v>
      </c>
      <c r="AA365" s="22" t="e">
        <f t="shared" si="159"/>
        <v>#REF!</v>
      </c>
      <c r="AB365" s="22" t="e">
        <f t="shared" si="159"/>
        <v>#REF!</v>
      </c>
      <c r="AC365" s="22" t="e">
        <f t="shared" si="159"/>
        <v>#REF!</v>
      </c>
      <c r="AD365" s="22" t="e">
        <f t="shared" si="159"/>
        <v>#REF!</v>
      </c>
      <c r="AE365" s="22" t="e">
        <f t="shared" si="159"/>
        <v>#REF!</v>
      </c>
      <c r="AF365" s="22" t="e">
        <f t="shared" si="159"/>
        <v>#REF!</v>
      </c>
      <c r="AG365" s="22" t="e">
        <f t="shared" si="159"/>
        <v>#REF!</v>
      </c>
      <c r="AH365" s="22" t="e">
        <f t="shared" si="159"/>
        <v>#REF!</v>
      </c>
      <c r="AI365" s="22" t="e">
        <f t="shared" si="159"/>
        <v>#REF!</v>
      </c>
      <c r="AJ365" s="22" t="e">
        <f t="shared" si="159"/>
        <v>#REF!</v>
      </c>
      <c r="AK365" s="22" t="e">
        <f t="shared" si="159"/>
        <v>#REF!</v>
      </c>
      <c r="AL365" s="22" t="e">
        <f t="shared" si="159"/>
        <v>#REF!</v>
      </c>
      <c r="AM365" s="22" t="e">
        <f t="shared" si="159"/>
        <v>#REF!</v>
      </c>
      <c r="AN365" s="22" t="e">
        <f t="shared" si="159"/>
        <v>#REF!</v>
      </c>
    </row>
    <row r="366" spans="1:40" x14ac:dyDescent="0.15">
      <c r="A366" s="65" t="s">
        <v>567</v>
      </c>
      <c r="B366" s="65" t="s">
        <v>61</v>
      </c>
      <c r="C366" s="221" t="s">
        <v>541</v>
      </c>
      <c r="D366" s="69" t="s">
        <v>64</v>
      </c>
      <c r="E366" s="93"/>
      <c r="F366" s="94"/>
      <c r="G366" s="95"/>
      <c r="H366" s="92"/>
      <c r="I366" s="91">
        <f>SUM(I367:I368)</f>
        <v>7</v>
      </c>
      <c r="J366" s="88">
        <f>I366/2</f>
        <v>3.5</v>
      </c>
      <c r="K366" s="231">
        <v>44409</v>
      </c>
      <c r="L366" s="62">
        <v>44619</v>
      </c>
      <c r="M366" s="239">
        <v>0.2</v>
      </c>
      <c r="N366" s="4" t="e">
        <f ca="1">IF(YEAR(#REF!)=YEAR(TODAY()),IF(MONTH(#REF!)-MONTH(TODAY())&gt;0,IF(MONTH(#REF!)-MONTH(TODAY())&lt;=3,"Renovar Contrato?",""),""),"")</f>
        <v>#REF!</v>
      </c>
      <c r="O366" s="47" t="e">
        <f>SUM(P366:AN366)</f>
        <v>#REF!</v>
      </c>
      <c r="P366" s="21" t="e">
        <f>P365/24</f>
        <v>#REF!</v>
      </c>
      <c r="Q366" s="21" t="e">
        <f t="shared" ref="Q366:AJ366" si="160">Q365/24</f>
        <v>#REF!</v>
      </c>
      <c r="R366" s="21" t="e">
        <f t="shared" si="160"/>
        <v>#REF!</v>
      </c>
      <c r="S366" s="21" t="e">
        <f t="shared" si="160"/>
        <v>#REF!</v>
      </c>
      <c r="T366" s="21" t="e">
        <f t="shared" si="160"/>
        <v>#REF!</v>
      </c>
      <c r="U366" s="21" t="e">
        <f t="shared" si="160"/>
        <v>#REF!</v>
      </c>
      <c r="V366" s="21" t="e">
        <f t="shared" si="160"/>
        <v>#REF!</v>
      </c>
      <c r="W366" s="21" t="e">
        <f t="shared" si="160"/>
        <v>#REF!</v>
      </c>
      <c r="X366" s="21" t="e">
        <f t="shared" si="160"/>
        <v>#REF!</v>
      </c>
      <c r="Y366" s="21" t="e">
        <f t="shared" si="160"/>
        <v>#REF!</v>
      </c>
      <c r="Z366" s="21" t="e">
        <f t="shared" si="160"/>
        <v>#REF!</v>
      </c>
      <c r="AA366" s="21" t="e">
        <f t="shared" si="160"/>
        <v>#REF!</v>
      </c>
      <c r="AB366" s="21" t="e">
        <f t="shared" si="160"/>
        <v>#REF!</v>
      </c>
      <c r="AC366" s="21" t="e">
        <f t="shared" si="160"/>
        <v>#REF!</v>
      </c>
      <c r="AD366" s="21" t="e">
        <f t="shared" si="160"/>
        <v>#REF!</v>
      </c>
      <c r="AE366" s="21" t="e">
        <f t="shared" si="160"/>
        <v>#REF!</v>
      </c>
      <c r="AF366" s="21" t="e">
        <f t="shared" si="160"/>
        <v>#REF!</v>
      </c>
      <c r="AG366" s="21" t="e">
        <f t="shared" si="160"/>
        <v>#REF!</v>
      </c>
      <c r="AH366" s="21" t="e">
        <f t="shared" si="160"/>
        <v>#REF!</v>
      </c>
      <c r="AI366" s="21" t="e">
        <f t="shared" si="160"/>
        <v>#REF!</v>
      </c>
      <c r="AJ366" s="21" t="e">
        <f t="shared" si="160"/>
        <v>#REF!</v>
      </c>
      <c r="AK366" s="21" t="e">
        <f>AK365/24</f>
        <v>#REF!</v>
      </c>
      <c r="AL366" s="21" t="e">
        <f>AL365/24</f>
        <v>#REF!</v>
      </c>
      <c r="AM366" s="21" t="e">
        <f t="shared" ref="AM366:AN366" si="161">AM365/24</f>
        <v>#REF!</v>
      </c>
      <c r="AN366" s="21" t="e">
        <f t="shared" si="161"/>
        <v>#REF!</v>
      </c>
    </row>
    <row r="367" spans="1:40" x14ac:dyDescent="0.15">
      <c r="A367" s="223"/>
      <c r="B367" s="29"/>
      <c r="C367" s="197" t="s">
        <v>572</v>
      </c>
      <c r="D367" s="23"/>
      <c r="E367" s="29" t="s">
        <v>426</v>
      </c>
      <c r="F367" s="130" t="s">
        <v>275</v>
      </c>
      <c r="G367" s="60" t="s">
        <v>55</v>
      </c>
      <c r="H367" s="276">
        <v>3</v>
      </c>
      <c r="I367" s="107">
        <f>SUM(H367:H367)</f>
        <v>3</v>
      </c>
      <c r="K367" s="231">
        <v>44620</v>
      </c>
      <c r="L367" s="231">
        <v>44819</v>
      </c>
      <c r="M367" s="239">
        <v>0.3</v>
      </c>
      <c r="N367" s="4" t="e">
        <f ca="1">IF(YEAR(#REF!)=YEAR(TODAY()),IF(MONTH(#REF!)-MONTH(TODAY())&gt;0,IF(MONTH(#REF!)-MONTH(TODAY())&lt;=3,"Renovar Contrato?",""),""),"")</f>
        <v>#REF!</v>
      </c>
      <c r="P367" s="28" t="str">
        <f t="shared" ref="P367:AN367" si="162">IF($F367=P$1,$H367," ")</f>
        <v xml:space="preserve"> </v>
      </c>
      <c r="Q367" s="28" t="str">
        <f t="shared" si="162"/>
        <v xml:space="preserve"> </v>
      </c>
      <c r="R367" s="28" t="str">
        <f t="shared" si="162"/>
        <v xml:space="preserve"> </v>
      </c>
      <c r="S367" s="28" t="str">
        <f t="shared" si="162"/>
        <v xml:space="preserve"> </v>
      </c>
      <c r="T367" s="28" t="str">
        <f t="shared" si="162"/>
        <v xml:space="preserve"> </v>
      </c>
      <c r="U367" s="28" t="str">
        <f t="shared" si="162"/>
        <v xml:space="preserve"> </v>
      </c>
      <c r="V367" s="28" t="str">
        <f t="shared" si="162"/>
        <v xml:space="preserve"> </v>
      </c>
      <c r="W367" s="28" t="str">
        <f t="shared" si="162"/>
        <v xml:space="preserve"> </v>
      </c>
      <c r="X367" s="28" t="str">
        <f t="shared" si="162"/>
        <v xml:space="preserve"> </v>
      </c>
      <c r="Y367" s="28" t="str">
        <f t="shared" si="162"/>
        <v xml:space="preserve"> </v>
      </c>
      <c r="Z367" s="28" t="str">
        <f t="shared" si="162"/>
        <v xml:space="preserve"> </v>
      </c>
      <c r="AA367" s="28" t="str">
        <f t="shared" si="162"/>
        <v xml:space="preserve"> </v>
      </c>
      <c r="AB367" s="28" t="str">
        <f t="shared" si="162"/>
        <v xml:space="preserve"> </v>
      </c>
      <c r="AC367" s="28" t="str">
        <f t="shared" si="162"/>
        <v xml:space="preserve"> </v>
      </c>
      <c r="AD367" s="28" t="str">
        <f t="shared" si="162"/>
        <v xml:space="preserve"> </v>
      </c>
      <c r="AE367" s="28" t="str">
        <f t="shared" si="162"/>
        <v xml:space="preserve"> </v>
      </c>
      <c r="AF367" s="28" t="str">
        <f t="shared" si="162"/>
        <v xml:space="preserve"> </v>
      </c>
      <c r="AG367" s="28" t="str">
        <f t="shared" si="162"/>
        <v xml:space="preserve"> </v>
      </c>
      <c r="AH367" s="28" t="str">
        <f t="shared" si="162"/>
        <v xml:space="preserve"> </v>
      </c>
      <c r="AI367" s="28" t="str">
        <f t="shared" si="162"/>
        <v xml:space="preserve"> </v>
      </c>
      <c r="AJ367" s="28" t="str">
        <f t="shared" si="162"/>
        <v xml:space="preserve"> </v>
      </c>
      <c r="AK367" s="28" t="str">
        <f t="shared" si="162"/>
        <v xml:space="preserve"> </v>
      </c>
      <c r="AL367" s="28" t="str">
        <f t="shared" si="162"/>
        <v xml:space="preserve"> </v>
      </c>
      <c r="AM367" s="28" t="str">
        <f t="shared" si="162"/>
        <v xml:space="preserve"> </v>
      </c>
      <c r="AN367" s="28" t="str">
        <f t="shared" si="162"/>
        <v xml:space="preserve"> </v>
      </c>
    </row>
    <row r="368" spans="1:40" x14ac:dyDescent="0.15">
      <c r="C368" s="351" t="s">
        <v>559</v>
      </c>
      <c r="D368" s="23"/>
      <c r="E368" s="105" t="s">
        <v>651</v>
      </c>
      <c r="F368" s="130" t="s">
        <v>31</v>
      </c>
      <c r="G368" s="60" t="s">
        <v>58</v>
      </c>
      <c r="H368" s="59">
        <v>1</v>
      </c>
      <c r="I368" s="107">
        <f>SUM(H368:H369)</f>
        <v>4</v>
      </c>
      <c r="K368" s="240"/>
      <c r="L368" s="240"/>
      <c r="M368" s="66"/>
      <c r="N368" s="4"/>
      <c r="P368" s="28" t="e">
        <f>IF(#REF!=P$1,#REF!," ")</f>
        <v>#REF!</v>
      </c>
      <c r="Q368" s="28" t="e">
        <f>IF(#REF!=Q$1,#REF!," ")</f>
        <v>#REF!</v>
      </c>
      <c r="R368" s="28" t="e">
        <f>IF(#REF!=R$1,#REF!," ")</f>
        <v>#REF!</v>
      </c>
      <c r="S368" s="28" t="e">
        <f>IF(#REF!=S$1,#REF!," ")</f>
        <v>#REF!</v>
      </c>
      <c r="T368" s="28" t="e">
        <f>IF(#REF!=T$1,#REF!," ")</f>
        <v>#REF!</v>
      </c>
      <c r="U368" s="28" t="e">
        <f>IF(#REF!=U$1,#REF!," ")</f>
        <v>#REF!</v>
      </c>
      <c r="V368" s="28" t="e">
        <f>IF(#REF!=V$1,#REF!," ")</f>
        <v>#REF!</v>
      </c>
      <c r="W368" s="28" t="e">
        <f>IF(#REF!=W$1,#REF!," ")</f>
        <v>#REF!</v>
      </c>
      <c r="X368" s="28" t="e">
        <f>IF(#REF!=X$1,#REF!," ")</f>
        <v>#REF!</v>
      </c>
      <c r="Y368" s="28" t="e">
        <f>IF(#REF!=Y$1,#REF!," ")</f>
        <v>#REF!</v>
      </c>
      <c r="Z368" s="28" t="e">
        <f>IF(#REF!=Z$1,#REF!," ")</f>
        <v>#REF!</v>
      </c>
      <c r="AA368" s="28" t="e">
        <f>IF(#REF!=AA$1,#REF!," ")</f>
        <v>#REF!</v>
      </c>
      <c r="AB368" s="28" t="e">
        <f>IF(#REF!=AB$1,#REF!," ")</f>
        <v>#REF!</v>
      </c>
      <c r="AC368" s="28" t="e">
        <f>IF(#REF!=AC$1,#REF!," ")</f>
        <v>#REF!</v>
      </c>
      <c r="AD368" s="28" t="e">
        <f>IF(#REF!=AD$1,#REF!," ")</f>
        <v>#REF!</v>
      </c>
      <c r="AE368" s="28" t="e">
        <f>IF(#REF!=AE$1,#REF!," ")</f>
        <v>#REF!</v>
      </c>
      <c r="AF368" s="28" t="e">
        <f>IF(#REF!=AF$1,#REF!," ")</f>
        <v>#REF!</v>
      </c>
      <c r="AG368" s="28" t="e">
        <f>IF(#REF!=AG$1,#REF!," ")</f>
        <v>#REF!</v>
      </c>
      <c r="AH368" s="28" t="e">
        <f>IF(#REF!=AH$1,#REF!," ")</f>
        <v>#REF!</v>
      </c>
      <c r="AI368" s="28" t="e">
        <f>IF(#REF!=AI$1,#REF!," ")</f>
        <v>#REF!</v>
      </c>
      <c r="AJ368" s="28" t="e">
        <f>IF(#REF!=AJ$1,#REF!," ")</f>
        <v>#REF!</v>
      </c>
      <c r="AK368" s="28" t="e">
        <f>IF(#REF!=AK$1,#REF!," ")</f>
        <v>#REF!</v>
      </c>
      <c r="AL368" s="28" t="e">
        <f>IF(#REF!=AL$1,#REF!," ")</f>
        <v>#REF!</v>
      </c>
      <c r="AM368" s="28" t="e">
        <f>IF(#REF!=AM$1,#REF!," ")</f>
        <v>#REF!</v>
      </c>
      <c r="AN368" s="28" t="e">
        <f>IF(#REF!=AN$1,#REF!," ")</f>
        <v>#REF!</v>
      </c>
    </row>
    <row r="369" spans="1:40" x14ac:dyDescent="0.15">
      <c r="C369" s="351"/>
      <c r="D369" s="23"/>
      <c r="E369" s="105" t="s">
        <v>652</v>
      </c>
      <c r="F369" s="130" t="s">
        <v>31</v>
      </c>
      <c r="G369" s="60" t="s">
        <v>58</v>
      </c>
      <c r="H369" s="59">
        <v>3</v>
      </c>
      <c r="I369" s="107"/>
      <c r="K369" s="240"/>
      <c r="L369" s="240"/>
      <c r="M369" s="66"/>
      <c r="N369" s="4"/>
    </row>
    <row r="370" spans="1:40" x14ac:dyDescent="0.15">
      <c r="A370" s="31"/>
      <c r="B370" s="31"/>
      <c r="C370" s="96"/>
      <c r="D370" s="97"/>
      <c r="E370" s="98"/>
      <c r="F370" s="99"/>
      <c r="G370" s="100"/>
      <c r="H370" s="99"/>
      <c r="I370" s="101"/>
      <c r="J370" s="102"/>
      <c r="K370" s="236"/>
      <c r="L370" s="236"/>
      <c r="M370" s="237"/>
      <c r="N370" s="4" t="e">
        <f ca="1">IF(YEAR(#REF!)=YEAR(TODAY()),IF(MONTH(#REF!)-MONTH(TODAY())&gt;0,IF(MONTH(#REF!)-MONTH(TODAY())&lt;=3,"Renovar Contrato?",""),""),"")</f>
        <v>#REF!</v>
      </c>
      <c r="O370" s="47">
        <f>SUM(P370:AN370)</f>
        <v>2</v>
      </c>
      <c r="P370" s="22">
        <f t="shared" ref="P370:AN370" si="163">SUM(P372:P372)</f>
        <v>0</v>
      </c>
      <c r="Q370" s="22">
        <f t="shared" si="163"/>
        <v>0</v>
      </c>
      <c r="R370" s="22">
        <f t="shared" si="163"/>
        <v>0</v>
      </c>
      <c r="S370" s="22">
        <f t="shared" si="163"/>
        <v>0</v>
      </c>
      <c r="T370" s="22">
        <f t="shared" si="163"/>
        <v>0</v>
      </c>
      <c r="U370" s="22">
        <f t="shared" si="163"/>
        <v>0</v>
      </c>
      <c r="V370" s="22">
        <f t="shared" si="163"/>
        <v>0</v>
      </c>
      <c r="W370" s="22">
        <f t="shared" si="163"/>
        <v>0</v>
      </c>
      <c r="X370" s="22">
        <f t="shared" si="163"/>
        <v>0</v>
      </c>
      <c r="Y370" s="22">
        <f t="shared" si="163"/>
        <v>0</v>
      </c>
      <c r="Z370" s="22">
        <f t="shared" si="163"/>
        <v>0</v>
      </c>
      <c r="AA370" s="22">
        <f t="shared" si="163"/>
        <v>0</v>
      </c>
      <c r="AB370" s="22">
        <f t="shared" si="163"/>
        <v>0</v>
      </c>
      <c r="AC370" s="22">
        <f t="shared" si="163"/>
        <v>0</v>
      </c>
      <c r="AD370" s="22">
        <f t="shared" si="163"/>
        <v>0</v>
      </c>
      <c r="AE370" s="22">
        <f t="shared" si="163"/>
        <v>0</v>
      </c>
      <c r="AF370" s="22">
        <f t="shared" si="163"/>
        <v>0</v>
      </c>
      <c r="AG370" s="22">
        <f t="shared" si="163"/>
        <v>0</v>
      </c>
      <c r="AH370" s="22">
        <f t="shared" si="163"/>
        <v>0</v>
      </c>
      <c r="AI370" s="22">
        <f t="shared" si="163"/>
        <v>0</v>
      </c>
      <c r="AJ370" s="22">
        <f t="shared" si="163"/>
        <v>0</v>
      </c>
      <c r="AK370" s="22">
        <f t="shared" si="163"/>
        <v>0</v>
      </c>
      <c r="AL370" s="22">
        <f t="shared" si="163"/>
        <v>2</v>
      </c>
      <c r="AM370" s="22">
        <f t="shared" si="163"/>
        <v>0</v>
      </c>
      <c r="AN370" s="22">
        <f t="shared" si="163"/>
        <v>0</v>
      </c>
    </row>
    <row r="371" spans="1:40" x14ac:dyDescent="0.15">
      <c r="A371" s="65" t="s">
        <v>380</v>
      </c>
      <c r="B371" s="65" t="s">
        <v>61</v>
      </c>
      <c r="C371" s="221" t="s">
        <v>265</v>
      </c>
      <c r="D371" s="69" t="s">
        <v>64</v>
      </c>
      <c r="E371" s="93"/>
      <c r="F371" s="94"/>
      <c r="G371" s="95"/>
      <c r="H371" s="92"/>
      <c r="I371" s="91">
        <f>SUM(I372:I374)</f>
        <v>10</v>
      </c>
      <c r="J371" s="88">
        <f>I371/2</f>
        <v>5</v>
      </c>
      <c r="K371" s="231">
        <v>44455</v>
      </c>
      <c r="L371" s="231">
        <v>44819</v>
      </c>
      <c r="M371" s="232">
        <v>0.5</v>
      </c>
      <c r="N371" s="4" t="e">
        <f ca="1">IF(YEAR(#REF!)=YEAR(TODAY()),IF(MONTH(#REF!)-MONTH(TODAY())&gt;0,IF(MONTH(#REF!)-MONTH(TODAY())&lt;=3,"Renovar Contrato?",""),""),"")</f>
        <v>#REF!</v>
      </c>
      <c r="O371" s="47">
        <f>SUM(P371:AN371)</f>
        <v>8.3333333333333329E-2</v>
      </c>
      <c r="P371" s="21">
        <f>P370/24</f>
        <v>0</v>
      </c>
      <c r="Q371" s="21">
        <f t="shared" ref="Q371:AJ371" si="164">Q370/24</f>
        <v>0</v>
      </c>
      <c r="R371" s="21">
        <f t="shared" si="164"/>
        <v>0</v>
      </c>
      <c r="S371" s="21">
        <f t="shared" si="164"/>
        <v>0</v>
      </c>
      <c r="T371" s="21">
        <f t="shared" si="164"/>
        <v>0</v>
      </c>
      <c r="U371" s="21">
        <f t="shared" si="164"/>
        <v>0</v>
      </c>
      <c r="V371" s="21">
        <f t="shared" si="164"/>
        <v>0</v>
      </c>
      <c r="W371" s="21">
        <f t="shared" si="164"/>
        <v>0</v>
      </c>
      <c r="X371" s="21">
        <f t="shared" si="164"/>
        <v>0</v>
      </c>
      <c r="Y371" s="21">
        <f t="shared" si="164"/>
        <v>0</v>
      </c>
      <c r="Z371" s="21">
        <f t="shared" si="164"/>
        <v>0</v>
      </c>
      <c r="AA371" s="21">
        <f t="shared" si="164"/>
        <v>0</v>
      </c>
      <c r="AB371" s="21">
        <f t="shared" si="164"/>
        <v>0</v>
      </c>
      <c r="AC371" s="21">
        <f t="shared" si="164"/>
        <v>0</v>
      </c>
      <c r="AD371" s="21">
        <f t="shared" si="164"/>
        <v>0</v>
      </c>
      <c r="AE371" s="21">
        <f t="shared" si="164"/>
        <v>0</v>
      </c>
      <c r="AF371" s="21">
        <f t="shared" si="164"/>
        <v>0</v>
      </c>
      <c r="AG371" s="21">
        <f t="shared" si="164"/>
        <v>0</v>
      </c>
      <c r="AH371" s="21">
        <f t="shared" si="164"/>
        <v>0</v>
      </c>
      <c r="AI371" s="21">
        <f t="shared" si="164"/>
        <v>0</v>
      </c>
      <c r="AJ371" s="21">
        <f t="shared" si="164"/>
        <v>0</v>
      </c>
      <c r="AK371" s="21">
        <f>AK370/24</f>
        <v>0</v>
      </c>
      <c r="AL371" s="21">
        <f>AL370/24</f>
        <v>8.3333333333333329E-2</v>
      </c>
      <c r="AM371" s="21">
        <f t="shared" ref="AM371:AN371" si="165">AM370/24</f>
        <v>0</v>
      </c>
      <c r="AN371" s="21">
        <f t="shared" si="165"/>
        <v>0</v>
      </c>
    </row>
    <row r="372" spans="1:40" x14ac:dyDescent="0.15">
      <c r="A372" s="223"/>
      <c r="B372" s="29"/>
      <c r="C372" s="197"/>
      <c r="D372" s="23"/>
      <c r="E372" s="75" t="s">
        <v>624</v>
      </c>
      <c r="F372" s="220" t="s">
        <v>76</v>
      </c>
      <c r="G372" s="76" t="s">
        <v>55</v>
      </c>
      <c r="H372" s="49">
        <v>2</v>
      </c>
      <c r="I372" s="107">
        <f>SUM(H372:H372)</f>
        <v>2</v>
      </c>
      <c r="K372" s="7"/>
      <c r="L372" s="7"/>
      <c r="M372" s="7"/>
      <c r="N372" s="4" t="e">
        <f ca="1">IF(YEAR(#REF!)=YEAR(TODAY()),IF(MONTH(#REF!)-MONTH(TODAY())&gt;0,IF(MONTH(#REF!)-MONTH(TODAY())&lt;=3,"Renovar Contrato?",""),""),"")</f>
        <v>#REF!</v>
      </c>
      <c r="P372" s="28" t="str">
        <f t="shared" ref="P372:AN372" si="166">IF($F372=P$1,$H372," ")</f>
        <v xml:space="preserve"> </v>
      </c>
      <c r="Q372" s="28" t="str">
        <f t="shared" si="166"/>
        <v xml:space="preserve"> </v>
      </c>
      <c r="R372" s="28" t="str">
        <f t="shared" si="166"/>
        <v xml:space="preserve"> </v>
      </c>
      <c r="S372" s="28" t="str">
        <f t="shared" si="166"/>
        <v xml:space="preserve"> </v>
      </c>
      <c r="T372" s="28" t="str">
        <f t="shared" si="166"/>
        <v xml:space="preserve"> </v>
      </c>
      <c r="U372" s="28" t="str">
        <f t="shared" si="166"/>
        <v xml:space="preserve"> </v>
      </c>
      <c r="V372" s="28" t="str">
        <f t="shared" si="166"/>
        <v xml:space="preserve"> </v>
      </c>
      <c r="W372" s="28" t="str">
        <f t="shared" si="166"/>
        <v xml:space="preserve"> </v>
      </c>
      <c r="X372" s="28" t="str">
        <f t="shared" si="166"/>
        <v xml:space="preserve"> </v>
      </c>
      <c r="Y372" s="28" t="str">
        <f t="shared" si="166"/>
        <v xml:space="preserve"> </v>
      </c>
      <c r="Z372" s="28" t="str">
        <f t="shared" si="166"/>
        <v xml:space="preserve"> </v>
      </c>
      <c r="AA372" s="28" t="str">
        <f t="shared" si="166"/>
        <v xml:space="preserve"> </v>
      </c>
      <c r="AB372" s="28" t="str">
        <f t="shared" si="166"/>
        <v xml:space="preserve"> </v>
      </c>
      <c r="AC372" s="28" t="str">
        <f t="shared" si="166"/>
        <v xml:space="preserve"> </v>
      </c>
      <c r="AD372" s="28" t="str">
        <f t="shared" si="166"/>
        <v xml:space="preserve"> </v>
      </c>
      <c r="AE372" s="28" t="str">
        <f t="shared" si="166"/>
        <v xml:space="preserve"> </v>
      </c>
      <c r="AF372" s="28" t="str">
        <f t="shared" si="166"/>
        <v xml:space="preserve"> </v>
      </c>
      <c r="AG372" s="28" t="str">
        <f t="shared" si="166"/>
        <v xml:space="preserve"> </v>
      </c>
      <c r="AH372" s="28" t="str">
        <f t="shared" si="166"/>
        <v xml:space="preserve"> </v>
      </c>
      <c r="AI372" s="28" t="str">
        <f t="shared" si="166"/>
        <v xml:space="preserve"> </v>
      </c>
      <c r="AJ372" s="28" t="str">
        <f t="shared" si="166"/>
        <v xml:space="preserve"> </v>
      </c>
      <c r="AK372" s="28" t="str">
        <f t="shared" si="166"/>
        <v xml:space="preserve"> </v>
      </c>
      <c r="AL372" s="28">
        <f t="shared" si="166"/>
        <v>2</v>
      </c>
      <c r="AM372" s="28" t="str">
        <f t="shared" si="166"/>
        <v xml:space="preserve"> </v>
      </c>
      <c r="AN372" s="28" t="str">
        <f t="shared" si="166"/>
        <v xml:space="preserve"> </v>
      </c>
    </row>
    <row r="373" spans="1:40" x14ac:dyDescent="0.15">
      <c r="A373" s="223"/>
      <c r="B373" s="29"/>
      <c r="C373" s="197"/>
      <c r="D373" s="23"/>
      <c r="E373" s="75" t="s">
        <v>625</v>
      </c>
      <c r="F373" s="220" t="s">
        <v>76</v>
      </c>
      <c r="G373" s="76" t="s">
        <v>55</v>
      </c>
      <c r="H373" s="49">
        <v>2</v>
      </c>
      <c r="I373" s="107"/>
      <c r="K373" s="7"/>
      <c r="L373" s="7"/>
      <c r="M373" s="7"/>
      <c r="N373" s="4"/>
    </row>
    <row r="374" spans="1:40" x14ac:dyDescent="0.15">
      <c r="C374" s="351"/>
      <c r="D374" s="23"/>
      <c r="E374" s="75" t="s">
        <v>641</v>
      </c>
      <c r="F374" s="130" t="s">
        <v>31</v>
      </c>
      <c r="G374" s="110" t="s">
        <v>58</v>
      </c>
      <c r="H374" s="68">
        <v>1</v>
      </c>
      <c r="I374" s="107">
        <f>SUM(H374:H378)</f>
        <v>8</v>
      </c>
      <c r="K374" s="7"/>
      <c r="L374" s="7"/>
      <c r="M374" s="7"/>
      <c r="N374" s="4"/>
    </row>
    <row r="375" spans="1:40" x14ac:dyDescent="0.15">
      <c r="C375" s="351"/>
      <c r="D375" s="23"/>
      <c r="E375" s="75" t="s">
        <v>642</v>
      </c>
      <c r="F375" s="130" t="s">
        <v>31</v>
      </c>
      <c r="G375" s="110" t="s">
        <v>58</v>
      </c>
      <c r="H375" s="68">
        <v>2</v>
      </c>
      <c r="I375" s="107"/>
      <c r="K375" s="7"/>
      <c r="L375" s="7"/>
      <c r="M375" s="7"/>
      <c r="N375" s="4"/>
    </row>
    <row r="376" spans="1:40" x14ac:dyDescent="0.15">
      <c r="C376" s="111"/>
      <c r="D376" s="23"/>
      <c r="E376" s="75" t="s">
        <v>643</v>
      </c>
      <c r="F376" s="130" t="s">
        <v>31</v>
      </c>
      <c r="G376" s="110" t="s">
        <v>58</v>
      </c>
      <c r="H376" s="68">
        <v>1</v>
      </c>
      <c r="I376" s="107"/>
      <c r="K376" s="7"/>
      <c r="L376" s="7"/>
      <c r="M376" s="7"/>
      <c r="N376" s="4"/>
    </row>
    <row r="377" spans="1:40" x14ac:dyDescent="0.15">
      <c r="C377" s="111"/>
      <c r="D377" s="23"/>
      <c r="E377" s="75" t="s">
        <v>644</v>
      </c>
      <c r="F377" s="130" t="s">
        <v>31</v>
      </c>
      <c r="G377" s="110" t="s">
        <v>58</v>
      </c>
      <c r="H377" s="68">
        <v>2</v>
      </c>
      <c r="I377" s="107"/>
      <c r="K377" s="7"/>
      <c r="L377" s="7"/>
      <c r="M377" s="7"/>
      <c r="N377" s="4"/>
    </row>
    <row r="378" spans="1:40" x14ac:dyDescent="0.15">
      <c r="C378" s="111"/>
      <c r="D378" s="23"/>
      <c r="E378" s="105" t="s">
        <v>267</v>
      </c>
      <c r="F378" s="130" t="s">
        <v>31</v>
      </c>
      <c r="G378" s="60" t="s">
        <v>59</v>
      </c>
      <c r="H378" s="165">
        <v>2</v>
      </c>
      <c r="I378" s="107"/>
      <c r="K378" s="7"/>
      <c r="L378" s="7"/>
      <c r="M378" s="7"/>
      <c r="N378" s="4"/>
    </row>
    <row r="379" spans="1:40" x14ac:dyDescent="0.15">
      <c r="A379" s="255"/>
      <c r="B379" s="255"/>
      <c r="C379" s="256"/>
      <c r="D379" s="257"/>
      <c r="E379" s="258"/>
      <c r="F379" s="259"/>
      <c r="G379" s="260"/>
      <c r="H379" s="259"/>
      <c r="I379" s="261"/>
      <c r="J379" s="262"/>
      <c r="K379" s="236"/>
      <c r="L379" s="236"/>
      <c r="M379" s="237"/>
      <c r="N379" s="148" t="e">
        <f ca="1">IF(YEAR(#REF!)=YEAR(TODAY()),IF(MONTH(#REF!)-MONTH(TODAY())&gt;0,IF(MONTH(#REF!)-MONTH(TODAY())&lt;=3,"Renovar Contrato?",""),""),"")</f>
        <v>#REF!</v>
      </c>
      <c r="O379" s="263" t="e">
        <f>SUM(P379:AN379)</f>
        <v>#REF!</v>
      </c>
      <c r="P379" s="22" t="e">
        <f>SUM(#REF!)</f>
        <v>#REF!</v>
      </c>
      <c r="Q379" s="22" t="e">
        <f>SUM(#REF!)</f>
        <v>#REF!</v>
      </c>
      <c r="R379" s="22" t="e">
        <f>SUM(#REF!)</f>
        <v>#REF!</v>
      </c>
      <c r="S379" s="22" t="e">
        <f>SUM(#REF!)</f>
        <v>#REF!</v>
      </c>
      <c r="T379" s="22" t="e">
        <f>SUM(#REF!)</f>
        <v>#REF!</v>
      </c>
      <c r="U379" s="22" t="e">
        <f>SUM(#REF!)</f>
        <v>#REF!</v>
      </c>
      <c r="V379" s="22" t="e">
        <f>SUM(#REF!)</f>
        <v>#REF!</v>
      </c>
      <c r="W379" s="22" t="e">
        <f>SUM(#REF!)</f>
        <v>#REF!</v>
      </c>
      <c r="X379" s="22" t="e">
        <f>SUM(#REF!)</f>
        <v>#REF!</v>
      </c>
      <c r="Y379" s="22" t="e">
        <f>SUM(#REF!)</f>
        <v>#REF!</v>
      </c>
      <c r="Z379" s="22" t="e">
        <f>SUM(#REF!)</f>
        <v>#REF!</v>
      </c>
      <c r="AA379" s="22" t="e">
        <f>SUM(#REF!)</f>
        <v>#REF!</v>
      </c>
      <c r="AB379" s="22" t="e">
        <f>SUM(#REF!)</f>
        <v>#REF!</v>
      </c>
      <c r="AC379" s="22" t="e">
        <f>SUM(#REF!)</f>
        <v>#REF!</v>
      </c>
      <c r="AD379" s="22" t="e">
        <f>SUM(#REF!)</f>
        <v>#REF!</v>
      </c>
      <c r="AE379" s="22" t="e">
        <f>SUM(#REF!)</f>
        <v>#REF!</v>
      </c>
      <c r="AF379" s="22" t="e">
        <f>SUM(#REF!)</f>
        <v>#REF!</v>
      </c>
      <c r="AG379" s="22" t="e">
        <f>SUM(#REF!)</f>
        <v>#REF!</v>
      </c>
      <c r="AH379" s="22" t="e">
        <f>SUM(#REF!)</f>
        <v>#REF!</v>
      </c>
      <c r="AI379" s="22" t="e">
        <f>SUM(#REF!)</f>
        <v>#REF!</v>
      </c>
      <c r="AJ379" s="22" t="e">
        <f>SUM(#REF!)</f>
        <v>#REF!</v>
      </c>
      <c r="AK379" s="22" t="e">
        <f>SUM(#REF!)</f>
        <v>#REF!</v>
      </c>
      <c r="AL379" s="22" t="e">
        <f>SUM(#REF!)</f>
        <v>#REF!</v>
      </c>
      <c r="AM379" s="22" t="e">
        <f>SUM(#REF!)</f>
        <v>#REF!</v>
      </c>
      <c r="AN379" s="22" t="e">
        <f>SUM(#REF!)</f>
        <v>#REF!</v>
      </c>
    </row>
    <row r="380" spans="1:40" x14ac:dyDescent="0.15">
      <c r="A380" s="278" t="s">
        <v>521</v>
      </c>
      <c r="B380" s="278" t="s">
        <v>61</v>
      </c>
      <c r="C380" s="141" t="s">
        <v>444</v>
      </c>
      <c r="D380" s="151" t="s">
        <v>64</v>
      </c>
      <c r="E380" s="105"/>
      <c r="F380" s="105"/>
      <c r="G380" s="105"/>
      <c r="H380" s="105"/>
      <c r="I380" s="279">
        <f>SUM(I381:I385)</f>
        <v>16</v>
      </c>
      <c r="J380" s="153">
        <f>I380/2</f>
        <v>8</v>
      </c>
      <c r="K380" s="231">
        <v>44455</v>
      </c>
      <c r="L380" s="62">
        <v>44619</v>
      </c>
      <c r="M380" s="239">
        <v>0.59</v>
      </c>
      <c r="N380" s="148"/>
      <c r="O380" s="263" t="e">
        <f>SUM(P380:AN380)</f>
        <v>#REF!</v>
      </c>
      <c r="P380" s="266" t="e">
        <f>#REF!/24</f>
        <v>#REF!</v>
      </c>
      <c r="Q380" s="266" t="e">
        <f>#REF!/24</f>
        <v>#REF!</v>
      </c>
      <c r="R380" s="266" t="e">
        <f>#REF!/24</f>
        <v>#REF!</v>
      </c>
      <c r="S380" s="266" t="e">
        <f>#REF!/24</f>
        <v>#REF!</v>
      </c>
      <c r="T380" s="266" t="e">
        <f>#REF!/24</f>
        <v>#REF!</v>
      </c>
      <c r="U380" s="266" t="e">
        <f>#REF!/24</f>
        <v>#REF!</v>
      </c>
      <c r="V380" s="266" t="e">
        <f>#REF!/24</f>
        <v>#REF!</v>
      </c>
      <c r="W380" s="266" t="e">
        <f>#REF!/24</f>
        <v>#REF!</v>
      </c>
      <c r="X380" s="266" t="e">
        <f>#REF!/24</f>
        <v>#REF!</v>
      </c>
      <c r="Y380" s="266" t="e">
        <f>#REF!/24</f>
        <v>#REF!</v>
      </c>
      <c r="Z380" s="266" t="e">
        <f>#REF!/24</f>
        <v>#REF!</v>
      </c>
      <c r="AA380" s="266" t="e">
        <f>#REF!/24</f>
        <v>#REF!</v>
      </c>
      <c r="AB380" s="266" t="e">
        <f>#REF!/24</f>
        <v>#REF!</v>
      </c>
      <c r="AC380" s="266" t="e">
        <f>#REF!/24</f>
        <v>#REF!</v>
      </c>
      <c r="AD380" s="266" t="e">
        <f>#REF!/24</f>
        <v>#REF!</v>
      </c>
      <c r="AE380" s="266" t="e">
        <f>#REF!/24</f>
        <v>#REF!</v>
      </c>
      <c r="AF380" s="266" t="e">
        <f>#REF!/24</f>
        <v>#REF!</v>
      </c>
      <c r="AG380" s="266" t="e">
        <f>#REF!/24</f>
        <v>#REF!</v>
      </c>
      <c r="AH380" s="266" t="e">
        <f>#REF!/24</f>
        <v>#REF!</v>
      </c>
      <c r="AI380" s="266" t="e">
        <f>#REF!/24</f>
        <v>#REF!</v>
      </c>
      <c r="AJ380" s="266" t="e">
        <f>#REF!/24</f>
        <v>#REF!</v>
      </c>
      <c r="AK380" s="266" t="e">
        <f>#REF!/24</f>
        <v>#REF!</v>
      </c>
      <c r="AL380" s="266" t="e">
        <f>#REF!/24</f>
        <v>#REF!</v>
      </c>
      <c r="AM380" s="266" t="e">
        <f>#REF!/24</f>
        <v>#REF!</v>
      </c>
      <c r="AN380" s="266" t="e">
        <f>#REF!/24</f>
        <v>#REF!</v>
      </c>
    </row>
    <row r="381" spans="1:40" x14ac:dyDescent="0.15">
      <c r="A381" s="29"/>
      <c r="B381" s="29"/>
      <c r="C381" s="197" t="s">
        <v>572</v>
      </c>
      <c r="D381" s="23"/>
      <c r="E381" s="105" t="s">
        <v>598</v>
      </c>
      <c r="F381" s="130" t="s">
        <v>31</v>
      </c>
      <c r="G381" s="60" t="s">
        <v>56</v>
      </c>
      <c r="H381" s="59">
        <v>2</v>
      </c>
      <c r="I381" s="107">
        <f>SUM(H381:H384)</f>
        <v>8</v>
      </c>
      <c r="K381" s="231">
        <v>44620</v>
      </c>
      <c r="L381" s="231">
        <v>44819</v>
      </c>
      <c r="M381" s="239">
        <v>0.59</v>
      </c>
      <c r="N381" s="4"/>
    </row>
    <row r="382" spans="1:40" x14ac:dyDescent="0.15">
      <c r="A382" s="29"/>
      <c r="B382" s="29"/>
      <c r="C382" s="342" t="s">
        <v>562</v>
      </c>
      <c r="D382" s="23"/>
      <c r="E382" s="105" t="s">
        <v>599</v>
      </c>
      <c r="F382" s="130" t="s">
        <v>31</v>
      </c>
      <c r="G382" s="60" t="s">
        <v>56</v>
      </c>
      <c r="H382" s="59">
        <v>2</v>
      </c>
      <c r="I382" s="107"/>
      <c r="K382" s="7"/>
      <c r="L382" s="7"/>
      <c r="M382" s="7"/>
      <c r="N382" s="4"/>
    </row>
    <row r="383" spans="1:40" x14ac:dyDescent="0.15">
      <c r="A383" s="29"/>
      <c r="B383" s="29"/>
      <c r="C383" s="342"/>
      <c r="D383" s="23"/>
      <c r="E383" s="105" t="s">
        <v>600</v>
      </c>
      <c r="F383" s="130" t="s">
        <v>31</v>
      </c>
      <c r="G383" s="60" t="s">
        <v>56</v>
      </c>
      <c r="H383" s="59">
        <v>2</v>
      </c>
      <c r="I383" s="107"/>
      <c r="K383" s="7"/>
      <c r="L383" s="7"/>
      <c r="M383" s="7"/>
      <c r="N383" s="4"/>
    </row>
    <row r="384" spans="1:40" x14ac:dyDescent="0.15">
      <c r="A384" s="29"/>
      <c r="B384" s="29"/>
      <c r="C384" s="342"/>
      <c r="D384" s="23"/>
      <c r="E384" s="105" t="s">
        <v>601</v>
      </c>
      <c r="F384" s="130" t="s">
        <v>31</v>
      </c>
      <c r="G384" s="60" t="s">
        <v>56</v>
      </c>
      <c r="H384" s="59">
        <v>2</v>
      </c>
      <c r="I384" s="107"/>
      <c r="K384" s="7"/>
      <c r="L384" s="7"/>
      <c r="M384" s="7"/>
      <c r="N384" s="4"/>
    </row>
    <row r="385" spans="1:40" x14ac:dyDescent="0.15">
      <c r="C385" s="111"/>
      <c r="D385" s="23"/>
      <c r="E385" s="105" t="s">
        <v>647</v>
      </c>
      <c r="F385" s="130" t="s">
        <v>76</v>
      </c>
      <c r="G385" s="60" t="s">
        <v>58</v>
      </c>
      <c r="H385" s="59">
        <v>2</v>
      </c>
      <c r="I385" s="107">
        <f>SUM(H385:H388)</f>
        <v>8</v>
      </c>
      <c r="K385" s="7"/>
      <c r="L385" s="7"/>
      <c r="M385" s="7"/>
      <c r="N385" s="4"/>
    </row>
    <row r="386" spans="1:40" x14ac:dyDescent="0.15">
      <c r="C386" s="111"/>
      <c r="D386" s="23"/>
      <c r="E386" s="105" t="s">
        <v>648</v>
      </c>
      <c r="F386" s="130" t="s">
        <v>76</v>
      </c>
      <c r="G386" s="60" t="s">
        <v>58</v>
      </c>
      <c r="H386" s="59">
        <v>2</v>
      </c>
      <c r="I386" s="107"/>
      <c r="K386" s="7"/>
      <c r="L386" s="7"/>
      <c r="M386" s="7"/>
      <c r="N386" s="4"/>
    </row>
    <row r="387" spans="1:40" x14ac:dyDescent="0.15">
      <c r="A387" s="115"/>
      <c r="B387" s="115"/>
      <c r="C387" s="161"/>
      <c r="D387" s="205"/>
      <c r="E387" s="105" t="s">
        <v>632</v>
      </c>
      <c r="F387" s="130" t="s">
        <v>76</v>
      </c>
      <c r="G387" s="60" t="s">
        <v>58</v>
      </c>
      <c r="H387" s="59">
        <v>2</v>
      </c>
      <c r="I387" s="107"/>
      <c r="J387" s="107"/>
      <c r="K387" s="154"/>
      <c r="L387" s="154"/>
      <c r="M387" s="155"/>
      <c r="N387" s="4"/>
    </row>
    <row r="388" spans="1:40" x14ac:dyDescent="0.15">
      <c r="A388" s="115"/>
      <c r="B388" s="115"/>
      <c r="C388" s="161"/>
      <c r="D388" s="205"/>
      <c r="E388" s="105" t="s">
        <v>633</v>
      </c>
      <c r="F388" s="130" t="s">
        <v>76</v>
      </c>
      <c r="G388" s="60" t="s">
        <v>58</v>
      </c>
      <c r="H388" s="59">
        <v>2</v>
      </c>
      <c r="I388" s="107"/>
      <c r="J388" s="107"/>
      <c r="K388" s="154"/>
      <c r="L388" s="154"/>
      <c r="M388" s="155"/>
      <c r="N388" s="4"/>
    </row>
    <row r="389" spans="1:40" x14ac:dyDescent="0.15">
      <c r="A389" s="31"/>
      <c r="B389" s="31"/>
      <c r="C389" s="96"/>
      <c r="D389" s="97"/>
      <c r="E389" s="98"/>
      <c r="F389" s="99"/>
      <c r="G389" s="100"/>
      <c r="H389" s="99"/>
      <c r="I389" s="101"/>
      <c r="J389" s="102"/>
      <c r="K389" s="236"/>
      <c r="L389" s="236"/>
      <c r="M389" s="237"/>
      <c r="N389" s="4" t="str">
        <f ca="1">IF(YEAR(L394)=YEAR(TODAY()),IF(MONTH(L394)-MONTH(TODAY())&gt;0,IF(MONTH(L394)-MONTH(TODAY())&lt;=3,"Renovar Contrato?",""),""),"")</f>
        <v/>
      </c>
      <c r="O389" s="47" t="e">
        <f>SUM(P389:AN389)</f>
        <v>#REF!</v>
      </c>
      <c r="P389" s="22" t="e">
        <f t="shared" ref="P389:AN389" si="167">SUM(P391:P506)</f>
        <v>#REF!</v>
      </c>
      <c r="Q389" s="22" t="e">
        <f t="shared" si="167"/>
        <v>#REF!</v>
      </c>
      <c r="R389" s="22" t="e">
        <f t="shared" si="167"/>
        <v>#REF!</v>
      </c>
      <c r="S389" s="22" t="e">
        <f t="shared" si="167"/>
        <v>#REF!</v>
      </c>
      <c r="T389" s="22" t="e">
        <f t="shared" si="167"/>
        <v>#REF!</v>
      </c>
      <c r="U389" s="22" t="e">
        <f t="shared" si="167"/>
        <v>#REF!</v>
      </c>
      <c r="V389" s="22" t="e">
        <f t="shared" si="167"/>
        <v>#REF!</v>
      </c>
      <c r="W389" s="22" t="e">
        <f t="shared" si="167"/>
        <v>#REF!</v>
      </c>
      <c r="X389" s="22" t="e">
        <f t="shared" si="167"/>
        <v>#REF!</v>
      </c>
      <c r="Y389" s="22" t="e">
        <f t="shared" si="167"/>
        <v>#REF!</v>
      </c>
      <c r="Z389" s="22" t="e">
        <f t="shared" si="167"/>
        <v>#REF!</v>
      </c>
      <c r="AA389" s="22" t="e">
        <f t="shared" si="167"/>
        <v>#REF!</v>
      </c>
      <c r="AB389" s="22" t="e">
        <f t="shared" si="167"/>
        <v>#REF!</v>
      </c>
      <c r="AC389" s="22" t="e">
        <f t="shared" si="167"/>
        <v>#REF!</v>
      </c>
      <c r="AD389" s="22" t="e">
        <f t="shared" si="167"/>
        <v>#REF!</v>
      </c>
      <c r="AE389" s="22" t="e">
        <f t="shared" si="167"/>
        <v>#REF!</v>
      </c>
      <c r="AF389" s="22" t="e">
        <f t="shared" si="167"/>
        <v>#REF!</v>
      </c>
      <c r="AG389" s="22" t="e">
        <f t="shared" si="167"/>
        <v>#REF!</v>
      </c>
      <c r="AH389" s="22" t="e">
        <f t="shared" si="167"/>
        <v>#REF!</v>
      </c>
      <c r="AI389" s="22" t="e">
        <f t="shared" si="167"/>
        <v>#REF!</v>
      </c>
      <c r="AJ389" s="22" t="e">
        <f t="shared" si="167"/>
        <v>#REF!</v>
      </c>
      <c r="AK389" s="22" t="e">
        <f t="shared" si="167"/>
        <v>#REF!</v>
      </c>
      <c r="AL389" s="22" t="e">
        <f t="shared" si="167"/>
        <v>#REF!</v>
      </c>
      <c r="AM389" s="22" t="e">
        <f t="shared" si="167"/>
        <v>#REF!</v>
      </c>
      <c r="AN389" s="22" t="e">
        <f t="shared" si="167"/>
        <v>#REF!</v>
      </c>
    </row>
    <row r="390" spans="1:40" x14ac:dyDescent="0.15">
      <c r="A390" s="65" t="s">
        <v>568</v>
      </c>
      <c r="B390" s="65" t="s">
        <v>61</v>
      </c>
      <c r="C390" s="221" t="s">
        <v>540</v>
      </c>
      <c r="D390" s="69" t="s">
        <v>64</v>
      </c>
      <c r="E390" s="93"/>
      <c r="F390" s="94"/>
      <c r="G390" s="95"/>
      <c r="H390" s="92"/>
      <c r="I390" s="91">
        <f>SUM(I391:I393)</f>
        <v>8</v>
      </c>
      <c r="J390" s="88">
        <f>I390/2</f>
        <v>4</v>
      </c>
      <c r="K390" s="231" t="s">
        <v>674</v>
      </c>
      <c r="L390" s="62">
        <v>44619</v>
      </c>
      <c r="M390" s="239">
        <v>0.3</v>
      </c>
      <c r="N390" s="4" t="str">
        <f ca="1">IF(YEAR(L395)=YEAR(TODAY()),IF(MONTH(L395)-MONTH(TODAY())&gt;0,IF(MONTH(L395)-MONTH(TODAY())&lt;=3,"Renovar Contrato?",""),""),"")</f>
        <v>Renovar Contrato?</v>
      </c>
      <c r="O390" s="47" t="e">
        <f>SUM(P390:AN390)</f>
        <v>#REF!</v>
      </c>
      <c r="P390" s="21" t="e">
        <f>P389/24</f>
        <v>#REF!</v>
      </c>
      <c r="Q390" s="21" t="e">
        <f t="shared" ref="Q390:AJ390" si="168">Q389/24</f>
        <v>#REF!</v>
      </c>
      <c r="R390" s="21" t="e">
        <f t="shared" si="168"/>
        <v>#REF!</v>
      </c>
      <c r="S390" s="21" t="e">
        <f t="shared" si="168"/>
        <v>#REF!</v>
      </c>
      <c r="T390" s="21" t="e">
        <f t="shared" si="168"/>
        <v>#REF!</v>
      </c>
      <c r="U390" s="21" t="e">
        <f t="shared" si="168"/>
        <v>#REF!</v>
      </c>
      <c r="V390" s="21" t="e">
        <f t="shared" si="168"/>
        <v>#REF!</v>
      </c>
      <c r="W390" s="21" t="e">
        <f t="shared" si="168"/>
        <v>#REF!</v>
      </c>
      <c r="X390" s="21" t="e">
        <f t="shared" si="168"/>
        <v>#REF!</v>
      </c>
      <c r="Y390" s="21" t="e">
        <f t="shared" si="168"/>
        <v>#REF!</v>
      </c>
      <c r="Z390" s="21" t="e">
        <f t="shared" si="168"/>
        <v>#REF!</v>
      </c>
      <c r="AA390" s="21" t="e">
        <f t="shared" si="168"/>
        <v>#REF!</v>
      </c>
      <c r="AB390" s="21" t="e">
        <f t="shared" si="168"/>
        <v>#REF!</v>
      </c>
      <c r="AC390" s="21" t="e">
        <f t="shared" si="168"/>
        <v>#REF!</v>
      </c>
      <c r="AD390" s="21" t="e">
        <f t="shared" si="168"/>
        <v>#REF!</v>
      </c>
      <c r="AE390" s="21" t="e">
        <f t="shared" si="168"/>
        <v>#REF!</v>
      </c>
      <c r="AF390" s="21" t="e">
        <f t="shared" si="168"/>
        <v>#REF!</v>
      </c>
      <c r="AG390" s="21" t="e">
        <f t="shared" si="168"/>
        <v>#REF!</v>
      </c>
      <c r="AH390" s="21" t="e">
        <f t="shared" si="168"/>
        <v>#REF!</v>
      </c>
      <c r="AI390" s="21" t="e">
        <f t="shared" si="168"/>
        <v>#REF!</v>
      </c>
      <c r="AJ390" s="21" t="e">
        <f t="shared" si="168"/>
        <v>#REF!</v>
      </c>
      <c r="AK390" s="21" t="e">
        <f>AK389/24</f>
        <v>#REF!</v>
      </c>
      <c r="AL390" s="21" t="e">
        <f>AL389/24</f>
        <v>#REF!</v>
      </c>
      <c r="AM390" s="21" t="e">
        <f t="shared" ref="AM390:AN390" si="169">AM389/24</f>
        <v>#REF!</v>
      </c>
      <c r="AN390" s="21" t="e">
        <f t="shared" si="169"/>
        <v>#REF!</v>
      </c>
    </row>
    <row r="391" spans="1:40" x14ac:dyDescent="0.15">
      <c r="B391" s="29"/>
      <c r="C391" s="197" t="s">
        <v>572</v>
      </c>
      <c r="D391" s="23"/>
      <c r="E391" s="105" t="s">
        <v>602</v>
      </c>
      <c r="F391" s="220" t="s">
        <v>76</v>
      </c>
      <c r="G391" s="60" t="s">
        <v>56</v>
      </c>
      <c r="H391" s="59">
        <v>2</v>
      </c>
      <c r="I391" s="107">
        <f>SUM(H391:H392)</f>
        <v>4</v>
      </c>
      <c r="K391" s="231">
        <v>44620</v>
      </c>
      <c r="L391" s="231">
        <v>44819</v>
      </c>
      <c r="M391" s="239">
        <v>0.3</v>
      </c>
      <c r="N391" s="4" t="str">
        <f ca="1">IF(YEAR(L396)=YEAR(TODAY()),IF(MONTH(L396)-MONTH(TODAY())&gt;0,IF(MONTH(L396)-MONTH(TODAY())&lt;=3,"Renovar Contrato?",""),""),"")</f>
        <v/>
      </c>
      <c r="P391" s="28" t="str">
        <f t="shared" ref="P391:AE393" si="170">IF($F391=P$1,$H391," ")</f>
        <v xml:space="preserve"> </v>
      </c>
      <c r="Q391" s="28" t="str">
        <f t="shared" si="170"/>
        <v xml:space="preserve"> </v>
      </c>
      <c r="R391" s="28" t="str">
        <f t="shared" si="170"/>
        <v xml:space="preserve"> </v>
      </c>
      <c r="S391" s="28" t="str">
        <f t="shared" si="170"/>
        <v xml:space="preserve"> </v>
      </c>
      <c r="T391" s="28" t="str">
        <f t="shared" si="170"/>
        <v xml:space="preserve"> </v>
      </c>
      <c r="U391" s="28" t="str">
        <f t="shared" si="170"/>
        <v xml:space="preserve"> </v>
      </c>
      <c r="V391" s="28" t="str">
        <f t="shared" si="170"/>
        <v xml:space="preserve"> </v>
      </c>
      <c r="W391" s="28" t="str">
        <f t="shared" si="170"/>
        <v xml:space="preserve"> </v>
      </c>
      <c r="X391" s="28" t="str">
        <f t="shared" si="170"/>
        <v xml:space="preserve"> </v>
      </c>
      <c r="Y391" s="28" t="str">
        <f t="shared" si="170"/>
        <v xml:space="preserve"> </v>
      </c>
      <c r="Z391" s="28" t="str">
        <f t="shared" si="170"/>
        <v xml:space="preserve"> </v>
      </c>
      <c r="AA391" s="28" t="str">
        <f t="shared" si="170"/>
        <v xml:space="preserve"> </v>
      </c>
      <c r="AB391" s="28" t="str">
        <f t="shared" si="170"/>
        <v xml:space="preserve"> </v>
      </c>
      <c r="AC391" s="28" t="str">
        <f t="shared" si="170"/>
        <v xml:space="preserve"> </v>
      </c>
      <c r="AD391" s="28" t="str">
        <f t="shared" si="170"/>
        <v xml:space="preserve"> </v>
      </c>
      <c r="AE391" s="28" t="str">
        <f t="shared" si="170"/>
        <v xml:space="preserve"> </v>
      </c>
      <c r="AF391" s="28" t="str">
        <f t="shared" ref="AF391:AN393" si="171">IF($F391=AF$1,$H391," ")</f>
        <v xml:space="preserve"> </v>
      </c>
      <c r="AG391" s="28" t="str">
        <f t="shared" si="171"/>
        <v xml:space="preserve"> </v>
      </c>
      <c r="AH391" s="28" t="str">
        <f t="shared" si="171"/>
        <v xml:space="preserve"> </v>
      </c>
      <c r="AI391" s="28" t="str">
        <f t="shared" si="171"/>
        <v xml:space="preserve"> </v>
      </c>
      <c r="AJ391" s="28" t="str">
        <f t="shared" si="171"/>
        <v xml:space="preserve"> </v>
      </c>
      <c r="AK391" s="28" t="str">
        <f t="shared" si="171"/>
        <v xml:space="preserve"> </v>
      </c>
      <c r="AL391" s="28">
        <f t="shared" si="171"/>
        <v>2</v>
      </c>
      <c r="AM391" s="28" t="str">
        <f t="shared" si="171"/>
        <v xml:space="preserve"> </v>
      </c>
      <c r="AN391" s="28" t="str">
        <f t="shared" si="171"/>
        <v xml:space="preserve"> </v>
      </c>
    </row>
    <row r="392" spans="1:40" x14ac:dyDescent="0.15">
      <c r="B392" s="29"/>
      <c r="C392" s="343" t="s">
        <v>559</v>
      </c>
      <c r="D392" s="23"/>
      <c r="E392" s="105" t="s">
        <v>603</v>
      </c>
      <c r="F392" s="220" t="s">
        <v>76</v>
      </c>
      <c r="G392" s="60" t="s">
        <v>56</v>
      </c>
      <c r="H392" s="59">
        <v>2</v>
      </c>
      <c r="I392" s="107"/>
      <c r="K392" s="371"/>
      <c r="L392" s="371"/>
      <c r="M392" s="371"/>
      <c r="N392" s="4"/>
    </row>
    <row r="393" spans="1:40" x14ac:dyDescent="0.15">
      <c r="C393" s="343"/>
      <c r="D393" s="23"/>
      <c r="E393" s="75" t="s">
        <v>709</v>
      </c>
      <c r="F393" s="130" t="s">
        <v>275</v>
      </c>
      <c r="G393" s="76" t="s">
        <v>58</v>
      </c>
      <c r="H393" s="59">
        <v>4</v>
      </c>
      <c r="I393" s="107">
        <f>SUM(H393:H393)</f>
        <v>4</v>
      </c>
      <c r="K393" s="371"/>
      <c r="L393" s="371"/>
      <c r="M393" s="371"/>
      <c r="N393" s="4"/>
      <c r="P393" s="28" t="str">
        <f t="shared" si="170"/>
        <v xml:space="preserve"> </v>
      </c>
      <c r="Q393" s="28" t="str">
        <f t="shared" si="170"/>
        <v xml:space="preserve"> </v>
      </c>
      <c r="R393" s="28" t="str">
        <f t="shared" si="170"/>
        <v xml:space="preserve"> </v>
      </c>
      <c r="S393" s="28" t="str">
        <f t="shared" si="170"/>
        <v xml:space="preserve"> </v>
      </c>
      <c r="T393" s="28" t="str">
        <f t="shared" si="170"/>
        <v xml:space="preserve"> </v>
      </c>
      <c r="U393" s="28" t="str">
        <f t="shared" si="170"/>
        <v xml:space="preserve"> </v>
      </c>
      <c r="V393" s="28" t="str">
        <f t="shared" si="170"/>
        <v xml:space="preserve"> </v>
      </c>
      <c r="W393" s="28" t="str">
        <f t="shared" si="170"/>
        <v xml:space="preserve"> </v>
      </c>
      <c r="X393" s="28" t="str">
        <f t="shared" si="170"/>
        <v xml:space="preserve"> </v>
      </c>
      <c r="Y393" s="28" t="str">
        <f t="shared" si="170"/>
        <v xml:space="preserve"> </v>
      </c>
      <c r="Z393" s="28" t="str">
        <f t="shared" si="170"/>
        <v xml:space="preserve"> </v>
      </c>
      <c r="AA393" s="28" t="str">
        <f t="shared" si="170"/>
        <v xml:space="preserve"> </v>
      </c>
      <c r="AB393" s="28" t="str">
        <f t="shared" si="170"/>
        <v xml:space="preserve"> </v>
      </c>
      <c r="AC393" s="28" t="str">
        <f t="shared" si="170"/>
        <v xml:space="preserve"> </v>
      </c>
      <c r="AD393" s="28" t="str">
        <f t="shared" si="170"/>
        <v xml:space="preserve"> </v>
      </c>
      <c r="AE393" s="28" t="str">
        <f t="shared" si="170"/>
        <v xml:space="preserve"> </v>
      </c>
      <c r="AF393" s="28" t="str">
        <f t="shared" si="171"/>
        <v xml:space="preserve"> </v>
      </c>
      <c r="AG393" s="28" t="str">
        <f t="shared" si="171"/>
        <v xml:space="preserve"> </v>
      </c>
      <c r="AH393" s="28" t="str">
        <f t="shared" si="171"/>
        <v xml:space="preserve"> </v>
      </c>
      <c r="AI393" s="28" t="str">
        <f t="shared" si="171"/>
        <v xml:space="preserve"> </v>
      </c>
      <c r="AJ393" s="28" t="str">
        <f t="shared" si="171"/>
        <v xml:space="preserve"> </v>
      </c>
      <c r="AK393" s="28" t="str">
        <f t="shared" si="171"/>
        <v xml:space="preserve"> </v>
      </c>
      <c r="AL393" s="28" t="str">
        <f t="shared" si="171"/>
        <v xml:space="preserve"> </v>
      </c>
      <c r="AM393" s="28" t="str">
        <f t="shared" si="171"/>
        <v xml:space="preserve"> </v>
      </c>
      <c r="AN393" s="28" t="str">
        <f t="shared" si="171"/>
        <v xml:space="preserve"> </v>
      </c>
    </row>
    <row r="394" spans="1:40" x14ac:dyDescent="0.15">
      <c r="A394" s="31"/>
      <c r="B394" s="31"/>
      <c r="C394" s="96"/>
      <c r="D394" s="97"/>
      <c r="E394" s="98"/>
      <c r="F394" s="99"/>
      <c r="G394" s="100"/>
      <c r="H394" s="99"/>
      <c r="I394" s="101"/>
      <c r="J394" s="102"/>
      <c r="K394" s="236"/>
      <c r="L394" s="236"/>
      <c r="M394" s="237"/>
      <c r="N394" s="4" t="e">
        <f ca="1">IF(YEAR(#REF!)=YEAR(TODAY()),IF(MONTH(#REF!)-MONTH(TODAY())&gt;0,IF(MONTH(#REF!)-MONTH(TODAY())&lt;=3,"Renovar Contrato?",""),""),"")</f>
        <v>#REF!</v>
      </c>
      <c r="O394" s="47" t="e">
        <f>SUM(P394:AN394)</f>
        <v>#REF!</v>
      </c>
      <c r="P394" s="22" t="e">
        <f t="shared" ref="P394:AN394" si="172">SUM(P396:P508)</f>
        <v>#REF!</v>
      </c>
      <c r="Q394" s="22" t="e">
        <f t="shared" si="172"/>
        <v>#REF!</v>
      </c>
      <c r="R394" s="22" t="e">
        <f t="shared" si="172"/>
        <v>#REF!</v>
      </c>
      <c r="S394" s="22" t="e">
        <f t="shared" si="172"/>
        <v>#REF!</v>
      </c>
      <c r="T394" s="22" t="e">
        <f t="shared" si="172"/>
        <v>#REF!</v>
      </c>
      <c r="U394" s="22" t="e">
        <f t="shared" si="172"/>
        <v>#REF!</v>
      </c>
      <c r="V394" s="22" t="e">
        <f t="shared" si="172"/>
        <v>#REF!</v>
      </c>
      <c r="W394" s="22" t="e">
        <f t="shared" si="172"/>
        <v>#REF!</v>
      </c>
      <c r="X394" s="22" t="e">
        <f t="shared" si="172"/>
        <v>#REF!</v>
      </c>
      <c r="Y394" s="22" t="e">
        <f t="shared" si="172"/>
        <v>#REF!</v>
      </c>
      <c r="Z394" s="22" t="e">
        <f t="shared" si="172"/>
        <v>#REF!</v>
      </c>
      <c r="AA394" s="22" t="e">
        <f t="shared" si="172"/>
        <v>#REF!</v>
      </c>
      <c r="AB394" s="22" t="e">
        <f t="shared" si="172"/>
        <v>#REF!</v>
      </c>
      <c r="AC394" s="22" t="e">
        <f t="shared" si="172"/>
        <v>#REF!</v>
      </c>
      <c r="AD394" s="22" t="e">
        <f t="shared" si="172"/>
        <v>#REF!</v>
      </c>
      <c r="AE394" s="22" t="e">
        <f t="shared" si="172"/>
        <v>#REF!</v>
      </c>
      <c r="AF394" s="22" t="e">
        <f t="shared" si="172"/>
        <v>#REF!</v>
      </c>
      <c r="AG394" s="22" t="e">
        <f t="shared" si="172"/>
        <v>#REF!</v>
      </c>
      <c r="AH394" s="22" t="e">
        <f t="shared" si="172"/>
        <v>#REF!</v>
      </c>
      <c r="AI394" s="22" t="e">
        <f t="shared" si="172"/>
        <v>#REF!</v>
      </c>
      <c r="AJ394" s="22" t="e">
        <f t="shared" si="172"/>
        <v>#REF!</v>
      </c>
      <c r="AK394" s="22" t="e">
        <f t="shared" si="172"/>
        <v>#REF!</v>
      </c>
      <c r="AL394" s="22" t="e">
        <f t="shared" si="172"/>
        <v>#REF!</v>
      </c>
      <c r="AM394" s="22" t="e">
        <f t="shared" si="172"/>
        <v>#REF!</v>
      </c>
      <c r="AN394" s="22" t="e">
        <f t="shared" si="172"/>
        <v>#REF!</v>
      </c>
    </row>
    <row r="395" spans="1:40" x14ac:dyDescent="0.15">
      <c r="A395" s="65" t="s">
        <v>256</v>
      </c>
      <c r="B395" s="65" t="s">
        <v>61</v>
      </c>
      <c r="C395" s="221" t="s">
        <v>242</v>
      </c>
      <c r="D395" s="69" t="s">
        <v>64</v>
      </c>
      <c r="E395" s="93"/>
      <c r="F395" s="94"/>
      <c r="G395" s="95"/>
      <c r="H395" s="92"/>
      <c r="I395" s="91">
        <f>SUM(I396:I398)</f>
        <v>9</v>
      </c>
      <c r="J395" s="88">
        <f>I395/2</f>
        <v>4.5</v>
      </c>
      <c r="K395" s="231" t="s">
        <v>564</v>
      </c>
      <c r="L395" s="62">
        <v>44619</v>
      </c>
      <c r="M395" s="239">
        <v>0.4</v>
      </c>
      <c r="N395" s="4" t="e">
        <f ca="1">IF(YEAR(#REF!)=YEAR(TODAY()),IF(MONTH(#REF!)-MONTH(TODAY())&gt;0,IF(MONTH(#REF!)-MONTH(TODAY())&lt;=3,"Renovar Contrato?",""),""),"")</f>
        <v>#REF!</v>
      </c>
      <c r="O395" s="47" t="e">
        <f>SUM(P395:AN395)</f>
        <v>#REF!</v>
      </c>
      <c r="P395" s="21" t="e">
        <f>P394/24</f>
        <v>#REF!</v>
      </c>
      <c r="Q395" s="21" t="e">
        <f t="shared" ref="Q395:AJ395" si="173">Q394/24</f>
        <v>#REF!</v>
      </c>
      <c r="R395" s="21" t="e">
        <f t="shared" si="173"/>
        <v>#REF!</v>
      </c>
      <c r="S395" s="21" t="e">
        <f t="shared" si="173"/>
        <v>#REF!</v>
      </c>
      <c r="T395" s="21" t="e">
        <f t="shared" si="173"/>
        <v>#REF!</v>
      </c>
      <c r="U395" s="21" t="e">
        <f t="shared" si="173"/>
        <v>#REF!</v>
      </c>
      <c r="V395" s="21" t="e">
        <f t="shared" si="173"/>
        <v>#REF!</v>
      </c>
      <c r="W395" s="21" t="e">
        <f t="shared" si="173"/>
        <v>#REF!</v>
      </c>
      <c r="X395" s="21" t="e">
        <f t="shared" si="173"/>
        <v>#REF!</v>
      </c>
      <c r="Y395" s="21" t="e">
        <f t="shared" si="173"/>
        <v>#REF!</v>
      </c>
      <c r="Z395" s="21" t="e">
        <f t="shared" si="173"/>
        <v>#REF!</v>
      </c>
      <c r="AA395" s="21" t="e">
        <f t="shared" si="173"/>
        <v>#REF!</v>
      </c>
      <c r="AB395" s="21" t="e">
        <f t="shared" si="173"/>
        <v>#REF!</v>
      </c>
      <c r="AC395" s="21" t="e">
        <f t="shared" si="173"/>
        <v>#REF!</v>
      </c>
      <c r="AD395" s="21" t="e">
        <f t="shared" si="173"/>
        <v>#REF!</v>
      </c>
      <c r="AE395" s="21" t="e">
        <f t="shared" si="173"/>
        <v>#REF!</v>
      </c>
      <c r="AF395" s="21" t="e">
        <f t="shared" si="173"/>
        <v>#REF!</v>
      </c>
      <c r="AG395" s="21" t="e">
        <f t="shared" si="173"/>
        <v>#REF!</v>
      </c>
      <c r="AH395" s="21" t="e">
        <f t="shared" si="173"/>
        <v>#REF!</v>
      </c>
      <c r="AI395" s="21" t="e">
        <f t="shared" si="173"/>
        <v>#REF!</v>
      </c>
      <c r="AJ395" s="21" t="e">
        <f t="shared" si="173"/>
        <v>#REF!</v>
      </c>
      <c r="AK395" s="21" t="e">
        <f>AK394/24</f>
        <v>#REF!</v>
      </c>
      <c r="AL395" s="21" t="e">
        <f>AL394/24</f>
        <v>#REF!</v>
      </c>
      <c r="AM395" s="21" t="e">
        <f t="shared" ref="AM395:AN395" si="174">AM394/24</f>
        <v>#REF!</v>
      </c>
      <c r="AN395" s="21" t="e">
        <f t="shared" si="174"/>
        <v>#REF!</v>
      </c>
    </row>
    <row r="396" spans="1:40" x14ac:dyDescent="0.15">
      <c r="B396" s="29"/>
      <c r="C396" s="197" t="s">
        <v>572</v>
      </c>
      <c r="D396" s="23"/>
      <c r="E396" s="105" t="s">
        <v>273</v>
      </c>
      <c r="F396" s="59" t="s">
        <v>14</v>
      </c>
      <c r="G396" s="106" t="s">
        <v>55</v>
      </c>
      <c r="H396" s="61">
        <v>2</v>
      </c>
      <c r="I396" s="107">
        <f>SUM(H396:H397)</f>
        <v>5</v>
      </c>
      <c r="K396" s="231">
        <v>44620</v>
      </c>
      <c r="L396" s="231">
        <v>44819</v>
      </c>
      <c r="M396" s="239">
        <v>0.3</v>
      </c>
      <c r="N396" s="4" t="e">
        <f ca="1">IF(YEAR(#REF!)=YEAR(TODAY()),IF(MONTH(#REF!)-MONTH(TODAY())&gt;0,IF(MONTH(#REF!)-MONTH(TODAY())&lt;=3,"Renovar Contrato?",""),""),"")</f>
        <v>#REF!</v>
      </c>
      <c r="P396" s="28" t="str">
        <f t="shared" ref="P396:AE398" si="175">IF($F396=P$1,$H396," ")</f>
        <v xml:space="preserve"> </v>
      </c>
      <c r="Q396" s="28" t="str">
        <f t="shared" si="175"/>
        <v xml:space="preserve"> </v>
      </c>
      <c r="R396" s="28" t="str">
        <f t="shared" si="175"/>
        <v xml:space="preserve"> </v>
      </c>
      <c r="S396" s="28" t="str">
        <f t="shared" si="175"/>
        <v xml:space="preserve"> </v>
      </c>
      <c r="T396" s="28">
        <f t="shared" si="175"/>
        <v>2</v>
      </c>
      <c r="U396" s="28" t="str">
        <f t="shared" si="175"/>
        <v xml:space="preserve"> </v>
      </c>
      <c r="V396" s="28" t="str">
        <f t="shared" si="175"/>
        <v xml:space="preserve"> </v>
      </c>
      <c r="W396" s="28" t="str">
        <f t="shared" si="175"/>
        <v xml:space="preserve"> </v>
      </c>
      <c r="X396" s="28" t="str">
        <f t="shared" si="175"/>
        <v xml:space="preserve"> </v>
      </c>
      <c r="Y396" s="28" t="str">
        <f t="shared" si="175"/>
        <v xml:space="preserve"> </v>
      </c>
      <c r="Z396" s="28" t="str">
        <f t="shared" si="175"/>
        <v xml:space="preserve"> </v>
      </c>
      <c r="AA396" s="28" t="str">
        <f t="shared" si="175"/>
        <v xml:space="preserve"> </v>
      </c>
      <c r="AB396" s="28" t="str">
        <f t="shared" si="175"/>
        <v xml:space="preserve"> </v>
      </c>
      <c r="AC396" s="28" t="str">
        <f t="shared" si="175"/>
        <v xml:space="preserve"> </v>
      </c>
      <c r="AD396" s="28" t="str">
        <f t="shared" si="175"/>
        <v xml:space="preserve"> </v>
      </c>
      <c r="AE396" s="28" t="str">
        <f t="shared" si="175"/>
        <v xml:space="preserve"> </v>
      </c>
      <c r="AF396" s="28" t="str">
        <f t="shared" ref="AF396:AN398" si="176">IF($F396=AF$1,$H396," ")</f>
        <v xml:space="preserve"> </v>
      </c>
      <c r="AG396" s="28" t="str">
        <f t="shared" si="176"/>
        <v xml:space="preserve"> </v>
      </c>
      <c r="AH396" s="28" t="str">
        <f t="shared" si="176"/>
        <v xml:space="preserve"> </v>
      </c>
      <c r="AI396" s="28" t="str">
        <f t="shared" si="176"/>
        <v xml:space="preserve"> </v>
      </c>
      <c r="AJ396" s="28" t="str">
        <f t="shared" si="176"/>
        <v xml:space="preserve"> </v>
      </c>
      <c r="AK396" s="28" t="str">
        <f t="shared" si="176"/>
        <v xml:space="preserve"> </v>
      </c>
      <c r="AL396" s="28" t="str">
        <f t="shared" si="176"/>
        <v xml:space="preserve"> </v>
      </c>
      <c r="AM396" s="28" t="str">
        <f t="shared" si="176"/>
        <v xml:space="preserve"> </v>
      </c>
      <c r="AN396" s="28" t="str">
        <f t="shared" si="176"/>
        <v xml:space="preserve"> </v>
      </c>
    </row>
    <row r="397" spans="1:40" x14ac:dyDescent="0.15">
      <c r="C397" s="343" t="s">
        <v>558</v>
      </c>
      <c r="D397" s="23"/>
      <c r="E397" s="105" t="s">
        <v>251</v>
      </c>
      <c r="F397" s="61" t="s">
        <v>14</v>
      </c>
      <c r="G397" s="60" t="s">
        <v>55</v>
      </c>
      <c r="H397" s="59">
        <v>3</v>
      </c>
      <c r="I397" s="107"/>
      <c r="K397" s="371"/>
      <c r="L397" s="371"/>
      <c r="M397" s="371"/>
      <c r="N397" s="4" t="str">
        <f t="shared" ref="N397" ca="1" si="177">IF(YEAR(L397)=YEAR(TODAY()),IF(MONTH(L397)-MONTH(TODAY())&gt;0,IF(MONTH(L397)-MONTH(TODAY())&lt;=3,"Renovar Contrato?",""),""),"")</f>
        <v/>
      </c>
      <c r="P397" s="28" t="str">
        <f t="shared" si="175"/>
        <v xml:space="preserve"> </v>
      </c>
      <c r="Q397" s="28" t="str">
        <f t="shared" si="175"/>
        <v xml:space="preserve"> </v>
      </c>
      <c r="R397" s="28" t="str">
        <f t="shared" si="175"/>
        <v xml:space="preserve"> </v>
      </c>
      <c r="S397" s="28" t="str">
        <f t="shared" si="175"/>
        <v xml:space="preserve"> </v>
      </c>
      <c r="T397" s="28">
        <f t="shared" si="175"/>
        <v>3</v>
      </c>
      <c r="U397" s="28" t="str">
        <f t="shared" si="175"/>
        <v xml:space="preserve"> </v>
      </c>
      <c r="V397" s="28" t="str">
        <f t="shared" si="175"/>
        <v xml:space="preserve"> </v>
      </c>
      <c r="W397" s="28" t="str">
        <f t="shared" si="175"/>
        <v xml:space="preserve"> </v>
      </c>
      <c r="X397" s="28" t="str">
        <f t="shared" si="175"/>
        <v xml:space="preserve"> </v>
      </c>
      <c r="Y397" s="28" t="str">
        <f t="shared" si="175"/>
        <v xml:space="preserve"> </v>
      </c>
      <c r="Z397" s="28" t="str">
        <f t="shared" si="175"/>
        <v xml:space="preserve"> </v>
      </c>
      <c r="AA397" s="28" t="str">
        <f t="shared" si="175"/>
        <v xml:space="preserve"> </v>
      </c>
      <c r="AB397" s="28" t="str">
        <f t="shared" si="175"/>
        <v xml:space="preserve"> </v>
      </c>
      <c r="AC397" s="28" t="str">
        <f t="shared" si="175"/>
        <v xml:space="preserve"> </v>
      </c>
      <c r="AD397" s="28" t="str">
        <f t="shared" si="175"/>
        <v xml:space="preserve"> </v>
      </c>
      <c r="AE397" s="28" t="str">
        <f t="shared" si="175"/>
        <v xml:space="preserve"> </v>
      </c>
      <c r="AF397" s="28" t="str">
        <f t="shared" si="176"/>
        <v xml:space="preserve"> </v>
      </c>
      <c r="AG397" s="28" t="str">
        <f t="shared" si="176"/>
        <v xml:space="preserve"> </v>
      </c>
      <c r="AH397" s="28" t="str">
        <f t="shared" si="176"/>
        <v xml:space="preserve"> </v>
      </c>
      <c r="AI397" s="28" t="str">
        <f t="shared" si="176"/>
        <v xml:space="preserve"> </v>
      </c>
      <c r="AJ397" s="28" t="str">
        <f t="shared" si="176"/>
        <v xml:space="preserve"> </v>
      </c>
      <c r="AK397" s="28" t="str">
        <f t="shared" si="176"/>
        <v xml:space="preserve"> </v>
      </c>
      <c r="AL397" s="28" t="str">
        <f t="shared" si="176"/>
        <v xml:space="preserve"> </v>
      </c>
      <c r="AM397" s="28" t="str">
        <f t="shared" si="176"/>
        <v xml:space="preserve"> </v>
      </c>
      <c r="AN397" s="28" t="str">
        <f t="shared" si="176"/>
        <v xml:space="preserve"> </v>
      </c>
    </row>
    <row r="398" spans="1:40" x14ac:dyDescent="0.15">
      <c r="C398" s="161"/>
      <c r="D398" s="23"/>
      <c r="E398" s="105" t="s">
        <v>274</v>
      </c>
      <c r="F398" s="59" t="s">
        <v>14</v>
      </c>
      <c r="G398" s="106" t="s">
        <v>58</v>
      </c>
      <c r="H398" s="61">
        <v>2</v>
      </c>
      <c r="I398" s="107">
        <f>SUM(H398:H399)</f>
        <v>4</v>
      </c>
      <c r="K398" s="371"/>
      <c r="L398" s="371"/>
      <c r="M398" s="371"/>
      <c r="N398" s="4"/>
      <c r="P398" s="28" t="str">
        <f t="shared" si="175"/>
        <v xml:space="preserve"> </v>
      </c>
      <c r="Q398" s="28" t="str">
        <f t="shared" si="175"/>
        <v xml:space="preserve"> </v>
      </c>
      <c r="R398" s="28" t="str">
        <f t="shared" si="175"/>
        <v xml:space="preserve"> </v>
      </c>
      <c r="S398" s="28" t="str">
        <f t="shared" si="175"/>
        <v xml:space="preserve"> </v>
      </c>
      <c r="T398" s="28">
        <f t="shared" si="175"/>
        <v>2</v>
      </c>
      <c r="U398" s="28" t="str">
        <f t="shared" si="175"/>
        <v xml:space="preserve"> </v>
      </c>
      <c r="V398" s="28" t="str">
        <f t="shared" si="175"/>
        <v xml:space="preserve"> </v>
      </c>
      <c r="W398" s="28" t="str">
        <f t="shared" si="175"/>
        <v xml:space="preserve"> </v>
      </c>
      <c r="X398" s="28" t="str">
        <f t="shared" si="175"/>
        <v xml:space="preserve"> </v>
      </c>
      <c r="Y398" s="28" t="str">
        <f t="shared" si="175"/>
        <v xml:space="preserve"> </v>
      </c>
      <c r="Z398" s="28" t="str">
        <f t="shared" si="175"/>
        <v xml:space="preserve"> </v>
      </c>
      <c r="AA398" s="28" t="str">
        <f t="shared" si="175"/>
        <v xml:space="preserve"> </v>
      </c>
      <c r="AB398" s="28" t="str">
        <f t="shared" si="175"/>
        <v xml:space="preserve"> </v>
      </c>
      <c r="AC398" s="28" t="str">
        <f t="shared" si="175"/>
        <v xml:space="preserve"> </v>
      </c>
      <c r="AD398" s="28" t="str">
        <f t="shared" si="175"/>
        <v xml:space="preserve"> </v>
      </c>
      <c r="AE398" s="28" t="str">
        <f t="shared" si="175"/>
        <v xml:space="preserve"> </v>
      </c>
      <c r="AF398" s="28" t="str">
        <f t="shared" si="176"/>
        <v xml:space="preserve"> </v>
      </c>
      <c r="AG398" s="28" t="str">
        <f t="shared" si="176"/>
        <v xml:space="preserve"> </v>
      </c>
      <c r="AH398" s="28" t="str">
        <f t="shared" si="176"/>
        <v xml:space="preserve"> </v>
      </c>
      <c r="AI398" s="28" t="str">
        <f t="shared" si="176"/>
        <v xml:space="preserve"> </v>
      </c>
      <c r="AJ398" s="28" t="str">
        <f t="shared" si="176"/>
        <v xml:space="preserve"> </v>
      </c>
      <c r="AK398" s="28" t="str">
        <f t="shared" si="176"/>
        <v xml:space="preserve"> </v>
      </c>
      <c r="AL398" s="28" t="str">
        <f t="shared" si="176"/>
        <v xml:space="preserve"> </v>
      </c>
      <c r="AM398" s="28" t="str">
        <f t="shared" si="176"/>
        <v xml:space="preserve"> </v>
      </c>
      <c r="AN398" s="28" t="str">
        <f t="shared" si="176"/>
        <v xml:space="preserve"> </v>
      </c>
    </row>
    <row r="399" spans="1:40" x14ac:dyDescent="0.15">
      <c r="C399" s="30"/>
      <c r="D399" s="23"/>
      <c r="E399" s="105" t="s">
        <v>243</v>
      </c>
      <c r="F399" s="61" t="s">
        <v>14</v>
      </c>
      <c r="G399" s="60" t="s">
        <v>58</v>
      </c>
      <c r="H399" s="59">
        <v>2</v>
      </c>
      <c r="I399" s="107"/>
      <c r="K399" s="371"/>
      <c r="L399" s="371"/>
      <c r="M399" s="371"/>
      <c r="N399" s="4"/>
    </row>
    <row r="400" spans="1:40" x14ac:dyDescent="0.15">
      <c r="A400" s="255"/>
      <c r="B400" s="255"/>
      <c r="C400" s="256"/>
      <c r="D400" s="257"/>
      <c r="E400" s="258"/>
      <c r="F400" s="259"/>
      <c r="G400" s="260"/>
      <c r="H400" s="259"/>
      <c r="I400" s="261"/>
      <c r="J400" s="262"/>
      <c r="K400" s="236"/>
      <c r="L400" s="236"/>
      <c r="M400" s="237"/>
      <c r="N400" s="148" t="str">
        <f ca="1">IF(YEAR(L400)=YEAR(TODAY()),IF(MONTH(L400)-MONTH(TODAY())&gt;0,IF(MONTH(L400)-MONTH(TODAY())&lt;=3,"Renovar Contrato?",""),""),"")</f>
        <v/>
      </c>
      <c r="O400" s="263">
        <f>SUM(P400:AN400)</f>
        <v>13.166666666666668</v>
      </c>
      <c r="P400" s="22">
        <f t="shared" ref="P400:AN400" si="178">SUM(P402:P411)</f>
        <v>0</v>
      </c>
      <c r="Q400" s="22">
        <f t="shared" si="178"/>
        <v>0</v>
      </c>
      <c r="R400" s="22">
        <f t="shared" si="178"/>
        <v>0</v>
      </c>
      <c r="S400" s="22">
        <f t="shared" si="178"/>
        <v>0</v>
      </c>
      <c r="T400" s="22">
        <f t="shared" si="178"/>
        <v>0</v>
      </c>
      <c r="U400" s="22">
        <f t="shared" si="178"/>
        <v>13.166666666666668</v>
      </c>
      <c r="V400" s="22">
        <f t="shared" si="178"/>
        <v>0</v>
      </c>
      <c r="W400" s="22">
        <f t="shared" si="178"/>
        <v>0</v>
      </c>
      <c r="X400" s="22">
        <f t="shared" si="178"/>
        <v>0</v>
      </c>
      <c r="Y400" s="22">
        <f t="shared" si="178"/>
        <v>0</v>
      </c>
      <c r="Z400" s="22">
        <f t="shared" si="178"/>
        <v>0</v>
      </c>
      <c r="AA400" s="22">
        <f t="shared" si="178"/>
        <v>0</v>
      </c>
      <c r="AB400" s="22">
        <f t="shared" si="178"/>
        <v>0</v>
      </c>
      <c r="AC400" s="22">
        <f t="shared" si="178"/>
        <v>0</v>
      </c>
      <c r="AD400" s="22">
        <f t="shared" si="178"/>
        <v>0</v>
      </c>
      <c r="AE400" s="22">
        <f t="shared" si="178"/>
        <v>0</v>
      </c>
      <c r="AF400" s="22">
        <f t="shared" si="178"/>
        <v>0</v>
      </c>
      <c r="AG400" s="22">
        <f t="shared" si="178"/>
        <v>0</v>
      </c>
      <c r="AH400" s="22">
        <f t="shared" si="178"/>
        <v>0</v>
      </c>
      <c r="AI400" s="22">
        <f t="shared" si="178"/>
        <v>0</v>
      </c>
      <c r="AJ400" s="22">
        <f t="shared" si="178"/>
        <v>0</v>
      </c>
      <c r="AK400" s="22">
        <f t="shared" si="178"/>
        <v>0</v>
      </c>
      <c r="AL400" s="22">
        <f t="shared" si="178"/>
        <v>0</v>
      </c>
      <c r="AM400" s="22">
        <f t="shared" si="178"/>
        <v>0</v>
      </c>
      <c r="AN400" s="22">
        <f t="shared" si="178"/>
        <v>0</v>
      </c>
    </row>
    <row r="401" spans="1:40" x14ac:dyDescent="0.15">
      <c r="A401" s="264" t="s">
        <v>575</v>
      </c>
      <c r="B401" s="264" t="s">
        <v>61</v>
      </c>
      <c r="C401" s="50" t="s">
        <v>576</v>
      </c>
      <c r="D401" s="33" t="s">
        <v>64</v>
      </c>
      <c r="E401" s="352"/>
      <c r="F401" s="353"/>
      <c r="G401" s="354"/>
      <c r="H401" s="355"/>
      <c r="I401" s="356">
        <f>SUM(I402:I406)</f>
        <v>8</v>
      </c>
      <c r="J401" s="265">
        <f>I401/2</f>
        <v>4</v>
      </c>
      <c r="K401" s="62" t="s">
        <v>577</v>
      </c>
      <c r="L401" s="62">
        <v>44619</v>
      </c>
      <c r="M401" s="238">
        <v>0.59</v>
      </c>
      <c r="N401" s="148" t="str">
        <f ca="1">IF(YEAR(L401)=YEAR(TODAY()),IF(MONTH(L401)-MONTH(TODAY())&gt;0,IF(MONTH(L401)-MONTH(TODAY())&lt;=3,"Renovar Contrato?",""),""),"")</f>
        <v>Renovar Contrato?</v>
      </c>
      <c r="O401" s="263">
        <f>SUM(P401:AN401)</f>
        <v>0.54861111111111116</v>
      </c>
      <c r="P401" s="266">
        <f>P400/24</f>
        <v>0</v>
      </c>
      <c r="Q401" s="266">
        <f t="shared" ref="Q401:AJ401" si="179">Q400/24</f>
        <v>0</v>
      </c>
      <c r="R401" s="266">
        <f t="shared" si="179"/>
        <v>0</v>
      </c>
      <c r="S401" s="266">
        <f t="shared" si="179"/>
        <v>0</v>
      </c>
      <c r="T401" s="266">
        <f t="shared" si="179"/>
        <v>0</v>
      </c>
      <c r="U401" s="266">
        <f t="shared" si="179"/>
        <v>0.54861111111111116</v>
      </c>
      <c r="V401" s="266">
        <f t="shared" si="179"/>
        <v>0</v>
      </c>
      <c r="W401" s="266">
        <f t="shared" si="179"/>
        <v>0</v>
      </c>
      <c r="X401" s="266">
        <f t="shared" si="179"/>
        <v>0</v>
      </c>
      <c r="Y401" s="266">
        <f t="shared" si="179"/>
        <v>0</v>
      </c>
      <c r="Z401" s="266">
        <f t="shared" si="179"/>
        <v>0</v>
      </c>
      <c r="AA401" s="266">
        <f t="shared" si="179"/>
        <v>0</v>
      </c>
      <c r="AB401" s="266">
        <f t="shared" si="179"/>
        <v>0</v>
      </c>
      <c r="AC401" s="266">
        <f t="shared" si="179"/>
        <v>0</v>
      </c>
      <c r="AD401" s="266">
        <f t="shared" si="179"/>
        <v>0</v>
      </c>
      <c r="AE401" s="266">
        <f t="shared" si="179"/>
        <v>0</v>
      </c>
      <c r="AF401" s="266">
        <f t="shared" si="179"/>
        <v>0</v>
      </c>
      <c r="AG401" s="266">
        <f t="shared" si="179"/>
        <v>0</v>
      </c>
      <c r="AH401" s="266">
        <f t="shared" si="179"/>
        <v>0</v>
      </c>
      <c r="AI401" s="266">
        <f t="shared" si="179"/>
        <v>0</v>
      </c>
      <c r="AJ401" s="266">
        <f t="shared" si="179"/>
        <v>0</v>
      </c>
      <c r="AK401" s="266">
        <f>AK400/24</f>
        <v>0</v>
      </c>
      <c r="AL401" s="266">
        <f>AL400/24</f>
        <v>0</v>
      </c>
      <c r="AM401" s="266">
        <f t="shared" ref="AM401:AN401" si="180">AM400/24</f>
        <v>0</v>
      </c>
      <c r="AN401" s="266">
        <f t="shared" si="180"/>
        <v>0</v>
      </c>
    </row>
    <row r="402" spans="1:40" x14ac:dyDescent="0.15">
      <c r="A402" s="7"/>
      <c r="B402" s="56"/>
      <c r="C402" s="197"/>
      <c r="D402" s="357"/>
      <c r="E402" s="105" t="s">
        <v>221</v>
      </c>
      <c r="F402" s="59" t="s">
        <v>13</v>
      </c>
      <c r="G402" s="60" t="s">
        <v>55</v>
      </c>
      <c r="H402" s="59">
        <v>2</v>
      </c>
      <c r="I402" s="267">
        <f>SUM(H402:H405)</f>
        <v>8</v>
      </c>
      <c r="J402" s="219"/>
      <c r="K402" s="7"/>
      <c r="L402" s="7"/>
      <c r="M402" s="7"/>
      <c r="N402" s="148"/>
      <c r="O402" s="268"/>
      <c r="P402" s="267"/>
      <c r="Q402" s="267"/>
      <c r="R402" s="267"/>
      <c r="S402" s="267"/>
      <c r="T402" s="267"/>
      <c r="U402" s="267"/>
      <c r="V402" s="267"/>
      <c r="W402" s="267"/>
      <c r="X402" s="267"/>
      <c r="Y402" s="267"/>
      <c r="Z402" s="267"/>
      <c r="AA402" s="267"/>
      <c r="AB402" s="267"/>
      <c r="AC402" s="267"/>
      <c r="AD402" s="267"/>
      <c r="AE402" s="267"/>
      <c r="AF402" s="267"/>
      <c r="AG402" s="267"/>
      <c r="AH402" s="267"/>
      <c r="AI402" s="267"/>
      <c r="AJ402" s="267"/>
      <c r="AK402" s="267"/>
      <c r="AL402" s="267"/>
      <c r="AM402" s="267"/>
      <c r="AN402" s="267"/>
    </row>
    <row r="403" spans="1:40" x14ac:dyDescent="0.15">
      <c r="A403" s="7"/>
      <c r="B403" s="56"/>
      <c r="C403" s="351"/>
      <c r="D403" s="357"/>
      <c r="E403" s="105" t="s">
        <v>532</v>
      </c>
      <c r="F403" s="59" t="s">
        <v>13</v>
      </c>
      <c r="G403" s="110" t="s">
        <v>55</v>
      </c>
      <c r="H403" s="49">
        <v>2</v>
      </c>
      <c r="I403" s="267"/>
      <c r="J403" s="219"/>
      <c r="K403" s="7"/>
      <c r="L403" s="7"/>
      <c r="M403" s="7"/>
      <c r="N403" s="148"/>
      <c r="O403" s="268"/>
      <c r="P403" s="267"/>
      <c r="Q403" s="267"/>
      <c r="R403" s="267"/>
      <c r="S403" s="267"/>
      <c r="T403" s="267"/>
      <c r="U403" s="267"/>
      <c r="V403" s="267"/>
      <c r="W403" s="267"/>
      <c r="X403" s="267"/>
      <c r="Y403" s="267"/>
      <c r="Z403" s="267"/>
      <c r="AA403" s="267"/>
      <c r="AB403" s="267"/>
      <c r="AC403" s="267"/>
      <c r="AD403" s="267"/>
      <c r="AE403" s="267"/>
      <c r="AF403" s="267"/>
      <c r="AG403" s="267"/>
      <c r="AH403" s="267"/>
      <c r="AI403" s="267"/>
      <c r="AJ403" s="267"/>
      <c r="AK403" s="267"/>
      <c r="AL403" s="267"/>
      <c r="AM403" s="267"/>
      <c r="AN403" s="267"/>
    </row>
    <row r="404" spans="1:40" x14ac:dyDescent="0.15">
      <c r="A404" s="7"/>
      <c r="B404" s="56"/>
      <c r="C404" s="341"/>
      <c r="D404" s="357"/>
      <c r="E404" s="105" t="s">
        <v>95</v>
      </c>
      <c r="F404" s="59" t="s">
        <v>24</v>
      </c>
      <c r="G404" s="60" t="s">
        <v>62</v>
      </c>
      <c r="H404" s="59">
        <v>2</v>
      </c>
      <c r="I404" s="267"/>
      <c r="J404" s="219"/>
      <c r="K404" s="7"/>
      <c r="L404" s="7"/>
      <c r="M404" s="7"/>
      <c r="N404" s="148"/>
      <c r="O404" s="268"/>
      <c r="P404" s="267"/>
      <c r="Q404" s="267"/>
      <c r="R404" s="267"/>
      <c r="S404" s="267"/>
      <c r="T404" s="267"/>
      <c r="U404" s="267"/>
      <c r="V404" s="267"/>
      <c r="W404" s="267"/>
      <c r="X404" s="267"/>
      <c r="Y404" s="267"/>
      <c r="Z404" s="267"/>
      <c r="AA404" s="267"/>
      <c r="AB404" s="267"/>
      <c r="AC404" s="267"/>
      <c r="AD404" s="267"/>
      <c r="AE404" s="267"/>
      <c r="AF404" s="267"/>
      <c r="AG404" s="267"/>
      <c r="AH404" s="267"/>
      <c r="AI404" s="267"/>
      <c r="AJ404" s="267"/>
      <c r="AK404" s="267"/>
      <c r="AL404" s="267"/>
      <c r="AM404" s="267"/>
      <c r="AN404" s="267"/>
    </row>
    <row r="405" spans="1:40" x14ac:dyDescent="0.15">
      <c r="A405" s="7"/>
      <c r="B405" s="56"/>
      <c r="C405" s="341"/>
      <c r="D405" s="357"/>
      <c r="E405" s="75" t="s">
        <v>447</v>
      </c>
      <c r="F405" s="68" t="s">
        <v>24</v>
      </c>
      <c r="G405" s="76" t="s">
        <v>55</v>
      </c>
      <c r="H405" s="68">
        <v>2</v>
      </c>
      <c r="I405" s="267"/>
      <c r="J405" s="219"/>
      <c r="K405" s="7"/>
      <c r="L405" s="7"/>
      <c r="M405" s="7"/>
      <c r="N405" s="148"/>
      <c r="O405" s="268"/>
      <c r="P405" s="267"/>
      <c r="Q405" s="267"/>
      <c r="R405" s="267"/>
      <c r="S405" s="267"/>
      <c r="T405" s="267"/>
      <c r="U405" s="267"/>
      <c r="V405" s="267"/>
      <c r="W405" s="267"/>
      <c r="X405" s="267"/>
      <c r="Y405" s="267"/>
      <c r="Z405" s="267"/>
      <c r="AA405" s="267"/>
      <c r="AB405" s="267"/>
      <c r="AC405" s="267"/>
      <c r="AD405" s="267"/>
      <c r="AE405" s="267"/>
      <c r="AF405" s="267"/>
      <c r="AG405" s="267"/>
      <c r="AH405" s="267"/>
      <c r="AI405" s="267"/>
      <c r="AJ405" s="267"/>
      <c r="AK405" s="267"/>
      <c r="AL405" s="267"/>
      <c r="AM405" s="267"/>
      <c r="AN405" s="267"/>
    </row>
    <row r="406" spans="1:40" x14ac:dyDescent="0.15">
      <c r="A406" s="7"/>
      <c r="B406" s="56"/>
      <c r="C406" s="341"/>
      <c r="D406" s="357"/>
      <c r="E406" s="48"/>
      <c r="F406" s="59"/>
      <c r="G406" s="76"/>
      <c r="H406" s="49"/>
      <c r="I406" s="267">
        <f>SUM(H406)</f>
        <v>0</v>
      </c>
      <c r="J406" s="219"/>
      <c r="K406" s="7"/>
      <c r="L406" s="7"/>
      <c r="M406" s="7"/>
      <c r="N406" s="148"/>
      <c r="O406" s="268"/>
      <c r="P406" s="267"/>
      <c r="Q406" s="267"/>
      <c r="R406" s="267"/>
      <c r="S406" s="267"/>
      <c r="T406" s="267"/>
      <c r="U406" s="267"/>
      <c r="V406" s="267"/>
      <c r="W406" s="267"/>
      <c r="X406" s="267"/>
      <c r="Y406" s="267"/>
      <c r="Z406" s="267"/>
      <c r="AA406" s="267"/>
      <c r="AB406" s="267"/>
      <c r="AC406" s="267"/>
      <c r="AD406" s="267"/>
      <c r="AE406" s="267"/>
      <c r="AF406" s="267"/>
      <c r="AG406" s="267"/>
      <c r="AH406" s="267"/>
      <c r="AI406" s="267"/>
      <c r="AJ406" s="267"/>
      <c r="AK406" s="267"/>
      <c r="AL406" s="267"/>
      <c r="AM406" s="267"/>
      <c r="AN406" s="267"/>
    </row>
    <row r="407" spans="1:40" x14ac:dyDescent="0.15">
      <c r="A407" s="132"/>
      <c r="B407" s="132"/>
      <c r="C407" s="133"/>
      <c r="D407" s="134"/>
      <c r="E407" s="135"/>
      <c r="F407" s="136"/>
      <c r="G407" s="137"/>
      <c r="H407" s="136"/>
      <c r="I407" s="138"/>
      <c r="J407" s="138"/>
      <c r="K407" s="246"/>
      <c r="L407" s="246"/>
      <c r="M407" s="242"/>
      <c r="N407" s="4" t="e">
        <f ca="1">IF(YEAR(#REF!)=YEAR(TODAY()),IF(MONTH(#REF!)-MONTH(TODAY())&gt;0,IF(MONTH(#REF!)-MONTH(TODAY())&lt;=3,"Renovar Contrato?",""),""),"")</f>
        <v>#REF!</v>
      </c>
      <c r="O407" s="47">
        <f>SUM(P407:AN407)</f>
        <v>4</v>
      </c>
      <c r="P407" s="22">
        <f>SUM(P409:P410)</f>
        <v>0</v>
      </c>
      <c r="Q407" s="22">
        <f t="shared" ref="Q407:AN407" si="181">SUM(Q409:Q410)</f>
        <v>0</v>
      </c>
      <c r="R407" s="22">
        <f t="shared" si="181"/>
        <v>0</v>
      </c>
      <c r="S407" s="22">
        <f t="shared" si="181"/>
        <v>0</v>
      </c>
      <c r="T407" s="22">
        <f t="shared" si="181"/>
        <v>0</v>
      </c>
      <c r="U407" s="22">
        <f t="shared" si="181"/>
        <v>4</v>
      </c>
      <c r="V407" s="22">
        <f t="shared" si="181"/>
        <v>0</v>
      </c>
      <c r="W407" s="22">
        <f t="shared" si="181"/>
        <v>0</v>
      </c>
      <c r="X407" s="22">
        <f t="shared" si="181"/>
        <v>0</v>
      </c>
      <c r="Y407" s="22">
        <f t="shared" si="181"/>
        <v>0</v>
      </c>
      <c r="Z407" s="22">
        <f t="shared" si="181"/>
        <v>0</v>
      </c>
      <c r="AA407" s="22">
        <f t="shared" si="181"/>
        <v>0</v>
      </c>
      <c r="AB407" s="22">
        <f t="shared" si="181"/>
        <v>0</v>
      </c>
      <c r="AC407" s="22">
        <f t="shared" si="181"/>
        <v>0</v>
      </c>
      <c r="AD407" s="22">
        <f t="shared" si="181"/>
        <v>0</v>
      </c>
      <c r="AE407" s="22">
        <f t="shared" si="181"/>
        <v>0</v>
      </c>
      <c r="AF407" s="22">
        <f t="shared" si="181"/>
        <v>0</v>
      </c>
      <c r="AG407" s="22">
        <f t="shared" si="181"/>
        <v>0</v>
      </c>
      <c r="AH407" s="22">
        <f t="shared" si="181"/>
        <v>0</v>
      </c>
      <c r="AI407" s="22">
        <f t="shared" si="181"/>
        <v>0</v>
      </c>
      <c r="AJ407" s="22">
        <f t="shared" si="181"/>
        <v>0</v>
      </c>
      <c r="AK407" s="22">
        <f t="shared" si="181"/>
        <v>0</v>
      </c>
      <c r="AL407" s="22">
        <f t="shared" si="181"/>
        <v>0</v>
      </c>
      <c r="AM407" s="22">
        <f t="shared" si="181"/>
        <v>0</v>
      </c>
      <c r="AN407" s="22">
        <f t="shared" si="181"/>
        <v>0</v>
      </c>
    </row>
    <row r="408" spans="1:40" x14ac:dyDescent="0.15">
      <c r="A408" s="112" t="s">
        <v>189</v>
      </c>
      <c r="B408" s="112" t="s">
        <v>54</v>
      </c>
      <c r="C408" s="87" t="s">
        <v>190</v>
      </c>
      <c r="D408" s="142" t="s">
        <v>64</v>
      </c>
      <c r="E408" s="114"/>
      <c r="F408" s="61"/>
      <c r="G408" s="106"/>
      <c r="H408" s="109"/>
      <c r="I408" s="118">
        <f>SUM(I409:I410)</f>
        <v>4</v>
      </c>
      <c r="J408" s="107">
        <f>I408/2</f>
        <v>2</v>
      </c>
      <c r="K408" s="231">
        <v>44455</v>
      </c>
      <c r="L408" s="231">
        <v>44819</v>
      </c>
      <c r="M408" s="232">
        <v>0.2</v>
      </c>
      <c r="N408" s="4" t="e">
        <f ca="1">IF(YEAR(#REF!)=YEAR(TODAY()),IF(MONTH(#REF!)-MONTH(TODAY())&gt;0,IF(MONTH(#REF!)-MONTH(TODAY())&lt;=3,"Renovar Contrato?",""),""),"")</f>
        <v>#REF!</v>
      </c>
      <c r="O408" s="47">
        <f>SUM(P408:AN408)</f>
        <v>0.16666666666666666</v>
      </c>
      <c r="P408" s="21">
        <f>P407/24</f>
        <v>0</v>
      </c>
      <c r="Q408" s="21">
        <f t="shared" ref="Q408:AJ408" si="182">Q407/24</f>
        <v>0</v>
      </c>
      <c r="R408" s="21">
        <f t="shared" si="182"/>
        <v>0</v>
      </c>
      <c r="S408" s="21">
        <f t="shared" si="182"/>
        <v>0</v>
      </c>
      <c r="T408" s="21">
        <f t="shared" si="182"/>
        <v>0</v>
      </c>
      <c r="U408" s="21">
        <f t="shared" si="182"/>
        <v>0.16666666666666666</v>
      </c>
      <c r="V408" s="21">
        <f t="shared" si="182"/>
        <v>0</v>
      </c>
      <c r="W408" s="21">
        <f t="shared" si="182"/>
        <v>0</v>
      </c>
      <c r="X408" s="21">
        <f t="shared" si="182"/>
        <v>0</v>
      </c>
      <c r="Y408" s="21">
        <f t="shared" si="182"/>
        <v>0</v>
      </c>
      <c r="Z408" s="21">
        <f t="shared" si="182"/>
        <v>0</v>
      </c>
      <c r="AA408" s="21">
        <f t="shared" si="182"/>
        <v>0</v>
      </c>
      <c r="AB408" s="21">
        <f t="shared" si="182"/>
        <v>0</v>
      </c>
      <c r="AC408" s="21">
        <f t="shared" si="182"/>
        <v>0</v>
      </c>
      <c r="AD408" s="21">
        <f t="shared" si="182"/>
        <v>0</v>
      </c>
      <c r="AE408" s="21">
        <f t="shared" si="182"/>
        <v>0</v>
      </c>
      <c r="AF408" s="21">
        <f t="shared" si="182"/>
        <v>0</v>
      </c>
      <c r="AG408" s="21">
        <f t="shared" si="182"/>
        <v>0</v>
      </c>
      <c r="AH408" s="21">
        <f t="shared" si="182"/>
        <v>0</v>
      </c>
      <c r="AI408" s="21">
        <f t="shared" si="182"/>
        <v>0</v>
      </c>
      <c r="AJ408" s="21">
        <f t="shared" si="182"/>
        <v>0</v>
      </c>
      <c r="AK408" s="21">
        <f>AK407/24</f>
        <v>0</v>
      </c>
      <c r="AL408" s="21">
        <f>AL407/24</f>
        <v>0</v>
      </c>
      <c r="AM408" s="21">
        <f t="shared" ref="AM408:AN408" si="183">AM407/24</f>
        <v>0</v>
      </c>
      <c r="AN408" s="21">
        <f t="shared" si="183"/>
        <v>0</v>
      </c>
    </row>
    <row r="409" spans="1:40" x14ac:dyDescent="0.15">
      <c r="A409" s="224"/>
      <c r="B409" s="284"/>
      <c r="C409" s="341"/>
      <c r="D409" s="151"/>
      <c r="E409" s="75" t="s">
        <v>260</v>
      </c>
      <c r="F409" s="68" t="s">
        <v>24</v>
      </c>
      <c r="G409" s="76" t="s">
        <v>56</v>
      </c>
      <c r="H409" s="68">
        <v>2</v>
      </c>
      <c r="I409" s="77">
        <f>SUM(H409:H409)</f>
        <v>2</v>
      </c>
      <c r="J409" s="77"/>
      <c r="K409" s="56"/>
      <c r="L409" s="56"/>
      <c r="M409" s="56"/>
      <c r="N409" s="4" t="str">
        <f t="shared" ref="N409:N410" ca="1" si="184">IF(YEAR(L409)=YEAR(TODAY()),IF(MONTH(L409)-MONTH(TODAY())&gt;0,IF(MONTH(L409)-MONTH(TODAY())&lt;=3,"Renovar Contrato?",""),""),"")</f>
        <v/>
      </c>
      <c r="P409" s="28" t="str">
        <f t="shared" ref="P409:AE410" si="185">IF($F409=P$1,$H409," ")</f>
        <v xml:space="preserve"> </v>
      </c>
      <c r="Q409" s="28" t="str">
        <f t="shared" si="185"/>
        <v xml:space="preserve"> </v>
      </c>
      <c r="R409" s="28" t="str">
        <f t="shared" si="185"/>
        <v xml:space="preserve"> </v>
      </c>
      <c r="S409" s="28" t="str">
        <f t="shared" si="185"/>
        <v xml:space="preserve"> </v>
      </c>
      <c r="T409" s="28" t="str">
        <f t="shared" si="185"/>
        <v xml:space="preserve"> </v>
      </c>
      <c r="U409" s="28">
        <f t="shared" si="185"/>
        <v>2</v>
      </c>
      <c r="V409" s="28" t="str">
        <f t="shared" si="185"/>
        <v xml:space="preserve"> </v>
      </c>
      <c r="W409" s="28" t="str">
        <f t="shared" si="185"/>
        <v xml:space="preserve"> </v>
      </c>
      <c r="X409" s="28" t="str">
        <f t="shared" si="185"/>
        <v xml:space="preserve"> </v>
      </c>
      <c r="Y409" s="28" t="str">
        <f t="shared" si="185"/>
        <v xml:space="preserve"> </v>
      </c>
      <c r="Z409" s="28" t="str">
        <f t="shared" si="185"/>
        <v xml:space="preserve"> </v>
      </c>
      <c r="AA409" s="28" t="str">
        <f t="shared" si="185"/>
        <v xml:space="preserve"> </v>
      </c>
      <c r="AB409" s="28" t="str">
        <f t="shared" si="185"/>
        <v xml:space="preserve"> </v>
      </c>
      <c r="AC409" s="28" t="str">
        <f t="shared" si="185"/>
        <v xml:space="preserve"> </v>
      </c>
      <c r="AD409" s="28" t="str">
        <f t="shared" si="185"/>
        <v xml:space="preserve"> </v>
      </c>
      <c r="AE409" s="28" t="str">
        <f t="shared" si="185"/>
        <v xml:space="preserve"> </v>
      </c>
      <c r="AF409" s="28" t="str">
        <f t="shared" ref="AF409:AN410" si="186">IF($F409=AF$1,$H409," ")</f>
        <v xml:space="preserve"> </v>
      </c>
      <c r="AG409" s="28" t="str">
        <f t="shared" si="186"/>
        <v xml:space="preserve"> </v>
      </c>
      <c r="AH409" s="28" t="str">
        <f t="shared" si="186"/>
        <v xml:space="preserve"> </v>
      </c>
      <c r="AI409" s="28" t="str">
        <f t="shared" si="186"/>
        <v xml:space="preserve"> </v>
      </c>
      <c r="AJ409" s="28" t="str">
        <f t="shared" si="186"/>
        <v xml:space="preserve"> </v>
      </c>
      <c r="AK409" s="28" t="str">
        <f t="shared" si="186"/>
        <v xml:space="preserve"> </v>
      </c>
      <c r="AL409" s="28" t="str">
        <f t="shared" si="186"/>
        <v xml:space="preserve"> </v>
      </c>
      <c r="AM409" s="28" t="str">
        <f t="shared" si="186"/>
        <v xml:space="preserve"> </v>
      </c>
      <c r="AN409" s="28" t="str">
        <f t="shared" si="186"/>
        <v xml:space="preserve"> </v>
      </c>
    </row>
    <row r="410" spans="1:40" x14ac:dyDescent="0.15">
      <c r="A410" s="224"/>
      <c r="B410" s="56"/>
      <c r="C410" s="351"/>
      <c r="D410" s="67"/>
      <c r="E410" s="73" t="s">
        <v>191</v>
      </c>
      <c r="F410" s="165" t="s">
        <v>24</v>
      </c>
      <c r="G410" s="110" t="s">
        <v>59</v>
      </c>
      <c r="H410" s="68">
        <v>2</v>
      </c>
      <c r="I410" s="107">
        <f>SUM(H410:H410)</f>
        <v>2</v>
      </c>
      <c r="J410" s="56"/>
      <c r="K410" s="56"/>
      <c r="L410" s="56"/>
      <c r="M410" s="56"/>
      <c r="N410" s="4" t="str">
        <f t="shared" ca="1" si="184"/>
        <v/>
      </c>
      <c r="P410" s="28" t="str">
        <f t="shared" si="185"/>
        <v xml:space="preserve"> </v>
      </c>
      <c r="Q410" s="28" t="str">
        <f t="shared" si="185"/>
        <v xml:space="preserve"> </v>
      </c>
      <c r="R410" s="28" t="str">
        <f t="shared" si="185"/>
        <v xml:space="preserve"> </v>
      </c>
      <c r="S410" s="28" t="str">
        <f t="shared" si="185"/>
        <v xml:space="preserve"> </v>
      </c>
      <c r="T410" s="28" t="str">
        <f t="shared" si="185"/>
        <v xml:space="preserve"> </v>
      </c>
      <c r="U410" s="28">
        <f t="shared" si="185"/>
        <v>2</v>
      </c>
      <c r="V410" s="28" t="str">
        <f t="shared" si="185"/>
        <v xml:space="preserve"> </v>
      </c>
      <c r="W410" s="28" t="str">
        <f t="shared" si="185"/>
        <v xml:space="preserve"> </v>
      </c>
      <c r="X410" s="28" t="str">
        <f t="shared" si="185"/>
        <v xml:space="preserve"> </v>
      </c>
      <c r="Y410" s="28" t="str">
        <f t="shared" si="185"/>
        <v xml:space="preserve"> </v>
      </c>
      <c r="Z410" s="28" t="str">
        <f t="shared" si="185"/>
        <v xml:space="preserve"> </v>
      </c>
      <c r="AA410" s="28" t="str">
        <f t="shared" si="185"/>
        <v xml:space="preserve"> </v>
      </c>
      <c r="AB410" s="28" t="str">
        <f t="shared" si="185"/>
        <v xml:space="preserve"> </v>
      </c>
      <c r="AC410" s="28" t="str">
        <f t="shared" si="185"/>
        <v xml:space="preserve"> </v>
      </c>
      <c r="AD410" s="28" t="str">
        <f t="shared" si="185"/>
        <v xml:space="preserve"> </v>
      </c>
      <c r="AE410" s="28" t="str">
        <f t="shared" si="185"/>
        <v xml:space="preserve"> </v>
      </c>
      <c r="AF410" s="28" t="str">
        <f t="shared" si="186"/>
        <v xml:space="preserve"> </v>
      </c>
      <c r="AG410" s="28" t="str">
        <f t="shared" si="186"/>
        <v xml:space="preserve"> </v>
      </c>
      <c r="AH410" s="28" t="str">
        <f t="shared" si="186"/>
        <v xml:space="preserve"> </v>
      </c>
      <c r="AI410" s="28" t="str">
        <f t="shared" si="186"/>
        <v xml:space="preserve"> </v>
      </c>
      <c r="AJ410" s="28" t="str">
        <f t="shared" si="186"/>
        <v xml:space="preserve"> </v>
      </c>
      <c r="AK410" s="28" t="str">
        <f t="shared" si="186"/>
        <v xml:space="preserve"> </v>
      </c>
      <c r="AL410" s="28" t="str">
        <f t="shared" si="186"/>
        <v xml:space="preserve"> </v>
      </c>
      <c r="AM410" s="28" t="str">
        <f t="shared" si="186"/>
        <v xml:space="preserve"> </v>
      </c>
      <c r="AN410" s="28" t="str">
        <f t="shared" si="186"/>
        <v xml:space="preserve"> </v>
      </c>
    </row>
    <row r="411" spans="1:40" x14ac:dyDescent="0.15">
      <c r="A411" s="120"/>
      <c r="B411" s="120"/>
      <c r="C411" s="121"/>
      <c r="D411" s="122"/>
      <c r="E411" s="123"/>
      <c r="F411" s="124"/>
      <c r="G411" s="125"/>
      <c r="H411" s="124"/>
      <c r="I411" s="126"/>
      <c r="J411" s="127"/>
      <c r="K411" s="251"/>
      <c r="L411" s="251"/>
      <c r="M411" s="252"/>
      <c r="N411" s="4" t="e">
        <f ca="1">IF(YEAR(#REF!)=YEAR(TODAY()),IF(MONTH(#REF!)-MONTH(TODAY())&gt;0,IF(MONTH(#REF!)-MONTH(TODAY())&lt;=3,"Renovar Contrato?",""),""),"")</f>
        <v>#REF!</v>
      </c>
      <c r="O411" s="47">
        <f>SUM(P411:AN411)</f>
        <v>5</v>
      </c>
      <c r="P411" s="22">
        <f t="shared" ref="P411:AN411" si="187">SUM(P413:P414)</f>
        <v>0</v>
      </c>
      <c r="Q411" s="22">
        <f t="shared" si="187"/>
        <v>0</v>
      </c>
      <c r="R411" s="22">
        <f t="shared" si="187"/>
        <v>0</v>
      </c>
      <c r="S411" s="22">
        <f t="shared" si="187"/>
        <v>0</v>
      </c>
      <c r="T411" s="22">
        <f t="shared" si="187"/>
        <v>0</v>
      </c>
      <c r="U411" s="22">
        <f t="shared" si="187"/>
        <v>5</v>
      </c>
      <c r="V411" s="22">
        <f t="shared" si="187"/>
        <v>0</v>
      </c>
      <c r="W411" s="22">
        <f t="shared" si="187"/>
        <v>0</v>
      </c>
      <c r="X411" s="22">
        <f t="shared" si="187"/>
        <v>0</v>
      </c>
      <c r="Y411" s="22">
        <f t="shared" si="187"/>
        <v>0</v>
      </c>
      <c r="Z411" s="22">
        <f t="shared" si="187"/>
        <v>0</v>
      </c>
      <c r="AA411" s="22">
        <f t="shared" si="187"/>
        <v>0</v>
      </c>
      <c r="AB411" s="22">
        <f t="shared" si="187"/>
        <v>0</v>
      </c>
      <c r="AC411" s="22">
        <f t="shared" si="187"/>
        <v>0</v>
      </c>
      <c r="AD411" s="22">
        <f t="shared" si="187"/>
        <v>0</v>
      </c>
      <c r="AE411" s="22">
        <f t="shared" si="187"/>
        <v>0</v>
      </c>
      <c r="AF411" s="22">
        <f t="shared" si="187"/>
        <v>0</v>
      </c>
      <c r="AG411" s="22">
        <f t="shared" si="187"/>
        <v>0</v>
      </c>
      <c r="AH411" s="22">
        <f t="shared" si="187"/>
        <v>0</v>
      </c>
      <c r="AI411" s="22">
        <f t="shared" si="187"/>
        <v>0</v>
      </c>
      <c r="AJ411" s="22">
        <f t="shared" si="187"/>
        <v>0</v>
      </c>
      <c r="AK411" s="22">
        <f t="shared" si="187"/>
        <v>0</v>
      </c>
      <c r="AL411" s="22">
        <f t="shared" si="187"/>
        <v>0</v>
      </c>
      <c r="AM411" s="22">
        <f t="shared" si="187"/>
        <v>0</v>
      </c>
      <c r="AN411" s="22">
        <f t="shared" si="187"/>
        <v>0</v>
      </c>
    </row>
    <row r="412" spans="1:40" x14ac:dyDescent="0.15">
      <c r="A412" s="85" t="s">
        <v>255</v>
      </c>
      <c r="B412" s="85" t="s">
        <v>61</v>
      </c>
      <c r="C412" s="334" t="s">
        <v>202</v>
      </c>
      <c r="D412" s="63" t="s">
        <v>64</v>
      </c>
      <c r="E412" s="45"/>
      <c r="F412" s="64"/>
      <c r="G412" s="72"/>
      <c r="H412" s="44"/>
      <c r="I412" s="211">
        <f>SUM(I413:I415)</f>
        <v>9.5</v>
      </c>
      <c r="J412" s="88">
        <f>I412/2</f>
        <v>4.75</v>
      </c>
      <c r="K412" s="231">
        <v>44455</v>
      </c>
      <c r="L412" s="231">
        <v>44819</v>
      </c>
      <c r="M412" s="239">
        <v>0.4</v>
      </c>
      <c r="N412" s="4" t="e">
        <f ca="1">IF(YEAR(#REF!)=YEAR(TODAY()),IF(MONTH(#REF!)-MONTH(TODAY())&gt;0,IF(MONTH(#REF!)-MONTH(TODAY())&lt;=3,"Renovar Contrato?",""),""),"")</f>
        <v>#REF!</v>
      </c>
      <c r="O412" s="47">
        <f>SUM(P412:AN412)</f>
        <v>0.20833333333333334</v>
      </c>
      <c r="P412" s="21">
        <f t="shared" ref="P412:AN412" si="188">P411/24</f>
        <v>0</v>
      </c>
      <c r="Q412" s="21">
        <f t="shared" si="188"/>
        <v>0</v>
      </c>
      <c r="R412" s="21">
        <f t="shared" si="188"/>
        <v>0</v>
      </c>
      <c r="S412" s="21">
        <f t="shared" si="188"/>
        <v>0</v>
      </c>
      <c r="T412" s="21">
        <f t="shared" si="188"/>
        <v>0</v>
      </c>
      <c r="U412" s="21">
        <f t="shared" si="188"/>
        <v>0.20833333333333334</v>
      </c>
      <c r="V412" s="21">
        <f t="shared" si="188"/>
        <v>0</v>
      </c>
      <c r="W412" s="21">
        <f t="shared" si="188"/>
        <v>0</v>
      </c>
      <c r="X412" s="21">
        <f t="shared" si="188"/>
        <v>0</v>
      </c>
      <c r="Y412" s="21">
        <f t="shared" si="188"/>
        <v>0</v>
      </c>
      <c r="Z412" s="21">
        <f t="shared" si="188"/>
        <v>0</v>
      </c>
      <c r="AA412" s="21">
        <f t="shared" si="188"/>
        <v>0</v>
      </c>
      <c r="AB412" s="21">
        <f t="shared" si="188"/>
        <v>0</v>
      </c>
      <c r="AC412" s="21">
        <f t="shared" si="188"/>
        <v>0</v>
      </c>
      <c r="AD412" s="21">
        <f t="shared" si="188"/>
        <v>0</v>
      </c>
      <c r="AE412" s="21">
        <f t="shared" si="188"/>
        <v>0</v>
      </c>
      <c r="AF412" s="21">
        <f t="shared" si="188"/>
        <v>0</v>
      </c>
      <c r="AG412" s="21">
        <f t="shared" si="188"/>
        <v>0</v>
      </c>
      <c r="AH412" s="21">
        <f t="shared" si="188"/>
        <v>0</v>
      </c>
      <c r="AI412" s="21">
        <f t="shared" si="188"/>
        <v>0</v>
      </c>
      <c r="AJ412" s="21">
        <f t="shared" si="188"/>
        <v>0</v>
      </c>
      <c r="AK412" s="21">
        <f t="shared" si="188"/>
        <v>0</v>
      </c>
      <c r="AL412" s="21">
        <f t="shared" si="188"/>
        <v>0</v>
      </c>
      <c r="AM412" s="21">
        <f t="shared" si="188"/>
        <v>0</v>
      </c>
      <c r="AN412" s="21">
        <f t="shared" si="188"/>
        <v>0</v>
      </c>
    </row>
    <row r="413" spans="1:40" x14ac:dyDescent="0.15">
      <c r="A413" s="129"/>
      <c r="B413" s="285"/>
      <c r="C413" s="341"/>
      <c r="D413" s="63"/>
      <c r="E413" s="75" t="s">
        <v>259</v>
      </c>
      <c r="F413" s="165" t="s">
        <v>24</v>
      </c>
      <c r="G413" s="76" t="s">
        <v>56</v>
      </c>
      <c r="H413" s="68">
        <v>3</v>
      </c>
      <c r="I413" s="128">
        <f>SUM(H413:H414)</f>
        <v>5</v>
      </c>
      <c r="J413" s="78"/>
      <c r="N413" s="4" t="str">
        <f t="shared" ref="N413:N414" ca="1" si="189">IF(YEAR(L413)=YEAR(TODAY()),IF(MONTH(L413)-MONTH(TODAY())&gt;0,IF(MONTH(L413)-MONTH(TODAY())&lt;=3,"Renovar Contrato?",""),""),"")</f>
        <v/>
      </c>
      <c r="P413" s="28" t="str">
        <f t="shared" ref="P413:AE414" si="190">IF($F413=P$1,$H413," ")</f>
        <v xml:space="preserve"> </v>
      </c>
      <c r="Q413" s="28" t="str">
        <f t="shared" si="190"/>
        <v xml:space="preserve"> </v>
      </c>
      <c r="R413" s="28" t="str">
        <f t="shared" si="190"/>
        <v xml:space="preserve"> </v>
      </c>
      <c r="S413" s="28" t="str">
        <f t="shared" si="190"/>
        <v xml:space="preserve"> </v>
      </c>
      <c r="T413" s="28" t="str">
        <f t="shared" si="190"/>
        <v xml:space="preserve"> </v>
      </c>
      <c r="U413" s="28">
        <f t="shared" si="190"/>
        <v>3</v>
      </c>
      <c r="V413" s="28" t="str">
        <f t="shared" si="190"/>
        <v xml:space="preserve"> </v>
      </c>
      <c r="W413" s="28" t="str">
        <f t="shared" si="190"/>
        <v xml:space="preserve"> </v>
      </c>
      <c r="X413" s="28" t="str">
        <f t="shared" si="190"/>
        <v xml:space="preserve"> </v>
      </c>
      <c r="Y413" s="28" t="str">
        <f t="shared" si="190"/>
        <v xml:space="preserve"> </v>
      </c>
      <c r="Z413" s="28" t="str">
        <f t="shared" si="190"/>
        <v xml:space="preserve"> </v>
      </c>
      <c r="AA413" s="28" t="str">
        <f t="shared" si="190"/>
        <v xml:space="preserve"> </v>
      </c>
      <c r="AB413" s="28" t="str">
        <f t="shared" si="190"/>
        <v xml:space="preserve"> </v>
      </c>
      <c r="AC413" s="28" t="str">
        <f t="shared" si="190"/>
        <v xml:space="preserve"> </v>
      </c>
      <c r="AD413" s="28" t="str">
        <f t="shared" si="190"/>
        <v xml:space="preserve"> </v>
      </c>
      <c r="AE413" s="28" t="str">
        <f t="shared" si="190"/>
        <v xml:space="preserve"> </v>
      </c>
      <c r="AF413" s="28" t="str">
        <f t="shared" ref="AF413:AN414" si="191">IF($F413=AF$1,$H413," ")</f>
        <v xml:space="preserve"> </v>
      </c>
      <c r="AG413" s="28" t="str">
        <f t="shared" si="191"/>
        <v xml:space="preserve"> </v>
      </c>
      <c r="AH413" s="28" t="str">
        <f t="shared" si="191"/>
        <v xml:space="preserve"> </v>
      </c>
      <c r="AI413" s="28" t="str">
        <f t="shared" si="191"/>
        <v xml:space="preserve"> </v>
      </c>
      <c r="AJ413" s="28" t="str">
        <f t="shared" si="191"/>
        <v xml:space="preserve"> </v>
      </c>
      <c r="AK413" s="28" t="str">
        <f t="shared" si="191"/>
        <v xml:space="preserve"> </v>
      </c>
      <c r="AL413" s="28" t="str">
        <f t="shared" si="191"/>
        <v xml:space="preserve"> </v>
      </c>
      <c r="AM413" s="28" t="str">
        <f t="shared" si="191"/>
        <v xml:space="preserve"> </v>
      </c>
      <c r="AN413" s="28" t="str">
        <f t="shared" si="191"/>
        <v xml:space="preserve"> </v>
      </c>
    </row>
    <row r="414" spans="1:40" x14ac:dyDescent="0.15">
      <c r="A414" s="210"/>
      <c r="B414" s="129"/>
      <c r="C414" s="351"/>
      <c r="D414" s="63"/>
      <c r="E414" s="105" t="s">
        <v>433</v>
      </c>
      <c r="F414" s="59" t="s">
        <v>24</v>
      </c>
      <c r="G414" s="60" t="s">
        <v>62</v>
      </c>
      <c r="H414" s="59">
        <v>2</v>
      </c>
      <c r="I414" s="70"/>
      <c r="J414" s="78"/>
      <c r="K414" s="247"/>
      <c r="L414" s="247"/>
      <c r="N414" s="4" t="str">
        <f t="shared" ca="1" si="189"/>
        <v/>
      </c>
      <c r="P414" s="28" t="str">
        <f t="shared" si="190"/>
        <v xml:space="preserve"> </v>
      </c>
      <c r="Q414" s="28" t="str">
        <f t="shared" si="190"/>
        <v xml:space="preserve"> </v>
      </c>
      <c r="R414" s="28" t="str">
        <f t="shared" si="190"/>
        <v xml:space="preserve"> </v>
      </c>
      <c r="S414" s="28" t="str">
        <f t="shared" si="190"/>
        <v xml:space="preserve"> </v>
      </c>
      <c r="T414" s="28" t="str">
        <f t="shared" si="190"/>
        <v xml:space="preserve"> </v>
      </c>
      <c r="U414" s="28">
        <f t="shared" si="190"/>
        <v>2</v>
      </c>
      <c r="V414" s="28" t="str">
        <f t="shared" si="190"/>
        <v xml:space="preserve"> </v>
      </c>
      <c r="W414" s="28" t="str">
        <f t="shared" si="190"/>
        <v xml:space="preserve"> </v>
      </c>
      <c r="X414" s="28" t="str">
        <f t="shared" si="190"/>
        <v xml:space="preserve"> </v>
      </c>
      <c r="Y414" s="28" t="str">
        <f t="shared" si="190"/>
        <v xml:space="preserve"> </v>
      </c>
      <c r="Z414" s="28" t="str">
        <f t="shared" si="190"/>
        <v xml:space="preserve"> </v>
      </c>
      <c r="AA414" s="28" t="str">
        <f t="shared" si="190"/>
        <v xml:space="preserve"> </v>
      </c>
      <c r="AB414" s="28" t="str">
        <f t="shared" si="190"/>
        <v xml:space="preserve"> </v>
      </c>
      <c r="AC414" s="28" t="str">
        <f t="shared" si="190"/>
        <v xml:space="preserve"> </v>
      </c>
      <c r="AD414" s="28" t="str">
        <f t="shared" si="190"/>
        <v xml:space="preserve"> </v>
      </c>
      <c r="AE414" s="28" t="str">
        <f t="shared" si="190"/>
        <v xml:space="preserve"> </v>
      </c>
      <c r="AF414" s="28" t="str">
        <f t="shared" si="191"/>
        <v xml:space="preserve"> </v>
      </c>
      <c r="AG414" s="28" t="str">
        <f t="shared" si="191"/>
        <v xml:space="preserve"> </v>
      </c>
      <c r="AH414" s="28" t="str">
        <f t="shared" si="191"/>
        <v xml:space="preserve"> </v>
      </c>
      <c r="AI414" s="28" t="str">
        <f t="shared" si="191"/>
        <v xml:space="preserve"> </v>
      </c>
      <c r="AJ414" s="28" t="str">
        <f t="shared" si="191"/>
        <v xml:space="preserve"> </v>
      </c>
      <c r="AK414" s="28" t="str">
        <f t="shared" si="191"/>
        <v xml:space="preserve"> </v>
      </c>
      <c r="AL414" s="28" t="str">
        <f t="shared" si="191"/>
        <v xml:space="preserve"> </v>
      </c>
      <c r="AM414" s="28" t="str">
        <f t="shared" si="191"/>
        <v xml:space="preserve"> </v>
      </c>
      <c r="AN414" s="28" t="str">
        <f t="shared" si="191"/>
        <v xml:space="preserve"> </v>
      </c>
    </row>
    <row r="415" spans="1:40" x14ac:dyDescent="0.15">
      <c r="A415" s="371"/>
      <c r="B415" s="371"/>
      <c r="C415" s="210"/>
      <c r="D415" s="274" t="s">
        <v>421</v>
      </c>
      <c r="E415" s="105" t="s">
        <v>522</v>
      </c>
      <c r="F415" s="59" t="s">
        <v>22</v>
      </c>
      <c r="G415" s="60" t="s">
        <v>63</v>
      </c>
      <c r="H415" s="59">
        <v>1</v>
      </c>
      <c r="I415" s="70">
        <f>SUM(H415:H417)</f>
        <v>4.5</v>
      </c>
      <c r="J415" s="371"/>
      <c r="N415" s="4"/>
    </row>
    <row r="416" spans="1:40" x14ac:dyDescent="0.15">
      <c r="A416" s="371"/>
      <c r="B416" s="371"/>
      <c r="C416" s="210"/>
      <c r="D416" s="274"/>
      <c r="E416" s="105" t="s">
        <v>50</v>
      </c>
      <c r="F416" s="68" t="s">
        <v>24</v>
      </c>
      <c r="G416" s="282" t="s">
        <v>59</v>
      </c>
      <c r="H416" s="89">
        <v>1.5</v>
      </c>
      <c r="I416" s="70"/>
      <c r="J416" s="371"/>
      <c r="N416" s="4"/>
    </row>
    <row r="417" spans="1:40" x14ac:dyDescent="0.15">
      <c r="A417" s="371"/>
      <c r="B417" s="371"/>
      <c r="C417" s="210"/>
      <c r="D417" s="63"/>
      <c r="E417" s="105" t="s">
        <v>272</v>
      </c>
      <c r="F417" s="130" t="s">
        <v>31</v>
      </c>
      <c r="G417" s="60" t="s">
        <v>59</v>
      </c>
      <c r="H417" s="165">
        <v>2</v>
      </c>
      <c r="I417" s="70"/>
      <c r="J417" s="371"/>
      <c r="N417" s="4"/>
    </row>
    <row r="418" spans="1:40" x14ac:dyDescent="0.15">
      <c r="A418" s="132"/>
      <c r="B418" s="132"/>
      <c r="C418" s="133"/>
      <c r="D418" s="134"/>
      <c r="E418" s="135"/>
      <c r="F418" s="136"/>
      <c r="G418" s="137"/>
      <c r="H418" s="136"/>
      <c r="I418" s="138"/>
      <c r="J418" s="138"/>
      <c r="K418" s="246"/>
      <c r="L418" s="246"/>
      <c r="M418" s="242"/>
      <c r="N418" s="4" t="e">
        <f ca="1">IF(YEAR(#REF!)=YEAR(TODAY()),IF(MONTH(#REF!)-MONTH(TODAY())&gt;0,IF(MONTH(#REF!)-MONTH(TODAY())&lt;=3,"Renovar Contrato?",""),""),"")</f>
        <v>#REF!</v>
      </c>
      <c r="O418" s="47">
        <f>SUM(P418:AN418)</f>
        <v>3</v>
      </c>
      <c r="P418" s="22">
        <f t="shared" ref="P418:AN418" si="192">SUM(P420:P424)</f>
        <v>0</v>
      </c>
      <c r="Q418" s="22">
        <f t="shared" si="192"/>
        <v>0</v>
      </c>
      <c r="R418" s="22">
        <f t="shared" si="192"/>
        <v>0</v>
      </c>
      <c r="S418" s="22">
        <f t="shared" si="192"/>
        <v>0</v>
      </c>
      <c r="T418" s="22">
        <f t="shared" si="192"/>
        <v>0</v>
      </c>
      <c r="U418" s="22">
        <f t="shared" si="192"/>
        <v>0</v>
      </c>
      <c r="V418" s="22">
        <f t="shared" si="192"/>
        <v>0</v>
      </c>
      <c r="W418" s="22">
        <f t="shared" si="192"/>
        <v>0</v>
      </c>
      <c r="X418" s="22">
        <f t="shared" si="192"/>
        <v>0</v>
      </c>
      <c r="Y418" s="22">
        <f t="shared" si="192"/>
        <v>0</v>
      </c>
      <c r="Z418" s="22">
        <f t="shared" si="192"/>
        <v>0</v>
      </c>
      <c r="AA418" s="22">
        <f t="shared" si="192"/>
        <v>0</v>
      </c>
      <c r="AB418" s="22">
        <f t="shared" si="192"/>
        <v>0</v>
      </c>
      <c r="AC418" s="22">
        <f t="shared" si="192"/>
        <v>0</v>
      </c>
      <c r="AD418" s="22">
        <f t="shared" si="192"/>
        <v>0</v>
      </c>
      <c r="AE418" s="22">
        <f t="shared" si="192"/>
        <v>0</v>
      </c>
      <c r="AF418" s="22">
        <f t="shared" si="192"/>
        <v>0</v>
      </c>
      <c r="AG418" s="22">
        <f t="shared" si="192"/>
        <v>0</v>
      </c>
      <c r="AH418" s="22">
        <f t="shared" si="192"/>
        <v>0</v>
      </c>
      <c r="AI418" s="22">
        <f t="shared" si="192"/>
        <v>0</v>
      </c>
      <c r="AJ418" s="22">
        <f t="shared" si="192"/>
        <v>0</v>
      </c>
      <c r="AK418" s="22">
        <f t="shared" si="192"/>
        <v>0</v>
      </c>
      <c r="AL418" s="22">
        <f t="shared" si="192"/>
        <v>3</v>
      </c>
      <c r="AM418" s="22">
        <f t="shared" si="192"/>
        <v>0</v>
      </c>
      <c r="AN418" s="22">
        <f t="shared" si="192"/>
        <v>0</v>
      </c>
    </row>
    <row r="419" spans="1:40" x14ac:dyDescent="0.15">
      <c r="A419" s="84" t="s">
        <v>192</v>
      </c>
      <c r="B419" s="84" t="s">
        <v>61</v>
      </c>
      <c r="C419" s="87" t="s">
        <v>193</v>
      </c>
      <c r="D419" s="142" t="s">
        <v>64</v>
      </c>
      <c r="E419" s="114"/>
      <c r="F419" s="61"/>
      <c r="G419" s="106"/>
      <c r="H419" s="109"/>
      <c r="I419" s="118">
        <f>SUM(I420:I424)</f>
        <v>16</v>
      </c>
      <c r="J419" s="107">
        <f>I419/2</f>
        <v>8</v>
      </c>
      <c r="K419" s="231">
        <v>44455</v>
      </c>
      <c r="L419" s="231">
        <v>44819</v>
      </c>
      <c r="M419" s="239">
        <v>0.59</v>
      </c>
      <c r="N419" s="4" t="e">
        <f ca="1">IF(YEAR(#REF!)=YEAR(TODAY()),IF(MONTH(#REF!)-MONTH(TODAY())&gt;0,IF(MONTH(#REF!)-MONTH(TODAY())&lt;=3,"Renovar Contrato?",""),""),"")</f>
        <v>#REF!</v>
      </c>
      <c r="O419" s="47">
        <f>SUM(P419:AN419)</f>
        <v>0.125</v>
      </c>
      <c r="P419" s="21">
        <f>P418/24</f>
        <v>0</v>
      </c>
      <c r="Q419" s="21">
        <f t="shared" ref="Q419:AJ419" si="193">Q418/24</f>
        <v>0</v>
      </c>
      <c r="R419" s="21">
        <f t="shared" si="193"/>
        <v>0</v>
      </c>
      <c r="S419" s="21">
        <f t="shared" si="193"/>
        <v>0</v>
      </c>
      <c r="T419" s="21">
        <f t="shared" si="193"/>
        <v>0</v>
      </c>
      <c r="U419" s="21">
        <f t="shared" si="193"/>
        <v>0</v>
      </c>
      <c r="V419" s="21">
        <f t="shared" si="193"/>
        <v>0</v>
      </c>
      <c r="W419" s="21">
        <f t="shared" si="193"/>
        <v>0</v>
      </c>
      <c r="X419" s="21">
        <f t="shared" si="193"/>
        <v>0</v>
      </c>
      <c r="Y419" s="21">
        <f t="shared" si="193"/>
        <v>0</v>
      </c>
      <c r="Z419" s="21">
        <f t="shared" si="193"/>
        <v>0</v>
      </c>
      <c r="AA419" s="21">
        <f t="shared" si="193"/>
        <v>0</v>
      </c>
      <c r="AB419" s="21">
        <f t="shared" si="193"/>
        <v>0</v>
      </c>
      <c r="AC419" s="21">
        <f t="shared" si="193"/>
        <v>0</v>
      </c>
      <c r="AD419" s="21">
        <f t="shared" si="193"/>
        <v>0</v>
      </c>
      <c r="AE419" s="21">
        <f t="shared" si="193"/>
        <v>0</v>
      </c>
      <c r="AF419" s="21">
        <f t="shared" si="193"/>
        <v>0</v>
      </c>
      <c r="AG419" s="21">
        <f t="shared" si="193"/>
        <v>0</v>
      </c>
      <c r="AH419" s="21">
        <f t="shared" si="193"/>
        <v>0</v>
      </c>
      <c r="AI419" s="21">
        <f t="shared" si="193"/>
        <v>0</v>
      </c>
      <c r="AJ419" s="21">
        <f t="shared" si="193"/>
        <v>0</v>
      </c>
      <c r="AK419" s="21">
        <f>AK418/24</f>
        <v>0</v>
      </c>
      <c r="AL419" s="21">
        <f>AL418/24</f>
        <v>0.125</v>
      </c>
      <c r="AM419" s="21">
        <f t="shared" ref="AM419:AN419" si="194">AM418/24</f>
        <v>0</v>
      </c>
      <c r="AN419" s="21">
        <f t="shared" si="194"/>
        <v>0</v>
      </c>
    </row>
    <row r="420" spans="1:40" x14ac:dyDescent="0.15">
      <c r="A420" s="223"/>
      <c r="B420" s="75"/>
      <c r="C420" s="197"/>
      <c r="D420" s="75"/>
      <c r="E420" s="75" t="s">
        <v>618</v>
      </c>
      <c r="F420" s="220" t="s">
        <v>76</v>
      </c>
      <c r="G420" s="76" t="s">
        <v>55</v>
      </c>
      <c r="H420" s="49">
        <v>2</v>
      </c>
      <c r="I420" s="107">
        <f>SUM(H420:H423)</f>
        <v>8</v>
      </c>
      <c r="J420" s="56"/>
      <c r="K420" s="56"/>
      <c r="L420" s="56"/>
      <c r="M420" s="56"/>
      <c r="N420" s="4" t="e">
        <f ca="1">IF(YEAR(#REF!)=YEAR(TODAY()),IF(MONTH(#REF!)-MONTH(TODAY())&gt;0,IF(MONTH(#REF!)-MONTH(TODAY())&lt;=3,"Renovar Contrato?",""),""),"")</f>
        <v>#REF!</v>
      </c>
      <c r="P420" s="28" t="str">
        <f t="shared" ref="P420:AE424" si="195">IF($F420=P$1,$H420," ")</f>
        <v xml:space="preserve"> </v>
      </c>
      <c r="Q420" s="28" t="str">
        <f t="shared" si="195"/>
        <v xml:space="preserve"> </v>
      </c>
      <c r="R420" s="28" t="str">
        <f t="shared" si="195"/>
        <v xml:space="preserve"> </v>
      </c>
      <c r="S420" s="28" t="str">
        <f t="shared" si="195"/>
        <v xml:space="preserve"> </v>
      </c>
      <c r="T420" s="28" t="str">
        <f t="shared" si="195"/>
        <v xml:space="preserve"> </v>
      </c>
      <c r="U420" s="28" t="str">
        <f t="shared" si="195"/>
        <v xml:space="preserve"> </v>
      </c>
      <c r="V420" s="28" t="str">
        <f t="shared" si="195"/>
        <v xml:space="preserve"> </v>
      </c>
      <c r="W420" s="28" t="str">
        <f t="shared" si="195"/>
        <v xml:space="preserve"> </v>
      </c>
      <c r="X420" s="28" t="str">
        <f t="shared" si="195"/>
        <v xml:space="preserve"> </v>
      </c>
      <c r="Y420" s="28" t="str">
        <f t="shared" si="195"/>
        <v xml:space="preserve"> </v>
      </c>
      <c r="Z420" s="28" t="str">
        <f t="shared" si="195"/>
        <v xml:space="preserve"> </v>
      </c>
      <c r="AA420" s="28" t="str">
        <f t="shared" si="195"/>
        <v xml:space="preserve"> </v>
      </c>
      <c r="AB420" s="28" t="str">
        <f t="shared" si="195"/>
        <v xml:space="preserve"> </v>
      </c>
      <c r="AC420" s="28" t="str">
        <f t="shared" si="195"/>
        <v xml:space="preserve"> </v>
      </c>
      <c r="AD420" s="28" t="str">
        <f t="shared" si="195"/>
        <v xml:space="preserve"> </v>
      </c>
      <c r="AE420" s="28" t="str">
        <f t="shared" si="195"/>
        <v xml:space="preserve"> </v>
      </c>
      <c r="AF420" s="28" t="str">
        <f t="shared" ref="AF420:AN424" si="196">IF($F420=AF$1,$H420," ")</f>
        <v xml:space="preserve"> </v>
      </c>
      <c r="AG420" s="28" t="str">
        <f t="shared" si="196"/>
        <v xml:space="preserve"> </v>
      </c>
      <c r="AH420" s="28" t="str">
        <f t="shared" si="196"/>
        <v xml:space="preserve"> </v>
      </c>
      <c r="AI420" s="28" t="str">
        <f t="shared" si="196"/>
        <v xml:space="preserve"> </v>
      </c>
      <c r="AJ420" s="28" t="str">
        <f t="shared" si="196"/>
        <v xml:space="preserve"> </v>
      </c>
      <c r="AK420" s="28" t="str">
        <f t="shared" si="196"/>
        <v xml:space="preserve"> </v>
      </c>
      <c r="AL420" s="28">
        <f t="shared" si="196"/>
        <v>2</v>
      </c>
      <c r="AM420" s="28" t="str">
        <f t="shared" si="196"/>
        <v xml:space="preserve"> </v>
      </c>
      <c r="AN420" s="28" t="str">
        <f t="shared" si="196"/>
        <v xml:space="preserve"> </v>
      </c>
    </row>
    <row r="421" spans="1:40" x14ac:dyDescent="0.15">
      <c r="A421" s="223"/>
      <c r="B421" s="75"/>
      <c r="C421" s="197"/>
      <c r="D421" s="75"/>
      <c r="E421" s="75" t="s">
        <v>619</v>
      </c>
      <c r="F421" s="220" t="s">
        <v>76</v>
      </c>
      <c r="G421" s="76" t="s">
        <v>55</v>
      </c>
      <c r="H421" s="49">
        <v>2</v>
      </c>
      <c r="I421" s="107"/>
      <c r="J421" s="56"/>
      <c r="K421" s="56"/>
      <c r="L421" s="56"/>
      <c r="M421" s="56"/>
      <c r="N421" s="4"/>
    </row>
    <row r="422" spans="1:40" x14ac:dyDescent="0.15">
      <c r="A422" s="208"/>
      <c r="B422" s="56"/>
      <c r="C422" s="351"/>
      <c r="D422" s="75"/>
      <c r="E422" s="75" t="s">
        <v>626</v>
      </c>
      <c r="F422" s="220" t="s">
        <v>76</v>
      </c>
      <c r="G422" s="76" t="s">
        <v>55</v>
      </c>
      <c r="H422" s="49">
        <v>2</v>
      </c>
      <c r="I422" s="107"/>
      <c r="J422" s="56"/>
      <c r="K422" s="56"/>
      <c r="L422" s="56"/>
      <c r="M422" s="56"/>
      <c r="N422" s="4"/>
    </row>
    <row r="423" spans="1:40" x14ac:dyDescent="0.15">
      <c r="A423" s="208"/>
      <c r="B423" s="56"/>
      <c r="C423" s="351"/>
      <c r="D423" s="75"/>
      <c r="E423" s="75" t="s">
        <v>627</v>
      </c>
      <c r="F423" s="220" t="s">
        <v>76</v>
      </c>
      <c r="G423" s="76" t="s">
        <v>55</v>
      </c>
      <c r="H423" s="49">
        <v>2</v>
      </c>
      <c r="I423" s="107"/>
      <c r="J423" s="56"/>
      <c r="K423" s="56"/>
      <c r="L423" s="56"/>
      <c r="M423" s="56"/>
      <c r="N423" s="4"/>
    </row>
    <row r="424" spans="1:40" x14ac:dyDescent="0.15">
      <c r="A424" s="56"/>
      <c r="B424" s="56"/>
      <c r="C424" s="208"/>
      <c r="D424" s="75"/>
      <c r="E424" s="105" t="s">
        <v>645</v>
      </c>
      <c r="F424" s="130" t="s">
        <v>76</v>
      </c>
      <c r="G424" s="60" t="s">
        <v>58</v>
      </c>
      <c r="H424" s="59">
        <v>1</v>
      </c>
      <c r="I424" s="156">
        <f>SUM(H424:H429)</f>
        <v>8</v>
      </c>
      <c r="J424" s="56"/>
      <c r="N424" s="4" t="str">
        <f ca="1">IF(YEAR(L439)=YEAR(TODAY()),IF(MONTH(L439)-MONTH(TODAY())&gt;0,IF(MONTH(L439)-MONTH(TODAY())&lt;=3,"Renovar Contrato?",""),""),"")</f>
        <v>Renovar Contrato?</v>
      </c>
      <c r="P424" s="28" t="str">
        <f t="shared" si="195"/>
        <v xml:space="preserve"> </v>
      </c>
      <c r="Q424" s="28" t="str">
        <f t="shared" si="195"/>
        <v xml:space="preserve"> </v>
      </c>
      <c r="R424" s="28" t="str">
        <f t="shared" si="195"/>
        <v xml:space="preserve"> </v>
      </c>
      <c r="S424" s="28" t="str">
        <f t="shared" si="195"/>
        <v xml:space="preserve"> </v>
      </c>
      <c r="T424" s="28" t="str">
        <f t="shared" si="195"/>
        <v xml:space="preserve"> </v>
      </c>
      <c r="U424" s="28" t="str">
        <f t="shared" si="195"/>
        <v xml:space="preserve"> </v>
      </c>
      <c r="V424" s="28" t="str">
        <f t="shared" si="195"/>
        <v xml:space="preserve"> </v>
      </c>
      <c r="W424" s="28" t="str">
        <f t="shared" si="195"/>
        <v xml:space="preserve"> </v>
      </c>
      <c r="X424" s="28" t="str">
        <f t="shared" si="195"/>
        <v xml:space="preserve"> </v>
      </c>
      <c r="Y424" s="28" t="str">
        <f t="shared" si="195"/>
        <v xml:space="preserve"> </v>
      </c>
      <c r="Z424" s="28" t="str">
        <f t="shared" si="195"/>
        <v xml:space="preserve"> </v>
      </c>
      <c r="AA424" s="28" t="str">
        <f t="shared" si="195"/>
        <v xml:space="preserve"> </v>
      </c>
      <c r="AB424" s="28" t="str">
        <f t="shared" si="195"/>
        <v xml:space="preserve"> </v>
      </c>
      <c r="AC424" s="28" t="str">
        <f t="shared" si="195"/>
        <v xml:space="preserve"> </v>
      </c>
      <c r="AD424" s="28" t="str">
        <f t="shared" si="195"/>
        <v xml:space="preserve"> </v>
      </c>
      <c r="AE424" s="28" t="str">
        <f t="shared" si="195"/>
        <v xml:space="preserve"> </v>
      </c>
      <c r="AF424" s="28" t="str">
        <f t="shared" si="196"/>
        <v xml:space="preserve"> </v>
      </c>
      <c r="AG424" s="28" t="str">
        <f t="shared" si="196"/>
        <v xml:space="preserve"> </v>
      </c>
      <c r="AH424" s="28" t="str">
        <f t="shared" si="196"/>
        <v xml:space="preserve"> </v>
      </c>
      <c r="AI424" s="28" t="str">
        <f t="shared" si="196"/>
        <v xml:space="preserve"> </v>
      </c>
      <c r="AJ424" s="28" t="str">
        <f t="shared" si="196"/>
        <v xml:space="preserve"> </v>
      </c>
      <c r="AK424" s="28" t="str">
        <f t="shared" si="196"/>
        <v xml:space="preserve"> </v>
      </c>
      <c r="AL424" s="28">
        <f t="shared" si="196"/>
        <v>1</v>
      </c>
      <c r="AM424" s="28" t="str">
        <f t="shared" si="196"/>
        <v xml:space="preserve"> </v>
      </c>
      <c r="AN424" s="28" t="str">
        <f t="shared" si="196"/>
        <v xml:space="preserve"> </v>
      </c>
    </row>
    <row r="425" spans="1:40" x14ac:dyDescent="0.15">
      <c r="A425" s="56"/>
      <c r="B425" s="56"/>
      <c r="C425" s="208"/>
      <c r="D425" s="75"/>
      <c r="E425" s="105" t="s">
        <v>646</v>
      </c>
      <c r="F425" s="130" t="s">
        <v>76</v>
      </c>
      <c r="G425" s="60" t="s">
        <v>58</v>
      </c>
      <c r="H425" s="59">
        <v>2</v>
      </c>
      <c r="I425" s="156"/>
      <c r="J425" s="56"/>
      <c r="N425" s="4"/>
    </row>
    <row r="426" spans="1:40" x14ac:dyDescent="0.15">
      <c r="A426" s="56"/>
      <c r="B426" s="56"/>
      <c r="C426" s="208"/>
      <c r="D426" s="75"/>
      <c r="E426" s="105" t="s">
        <v>641</v>
      </c>
      <c r="F426" s="130" t="s">
        <v>76</v>
      </c>
      <c r="G426" s="60" t="s">
        <v>58</v>
      </c>
      <c r="H426" s="59">
        <v>1</v>
      </c>
      <c r="I426" s="156"/>
      <c r="J426" s="56"/>
      <c r="N426" s="4"/>
    </row>
    <row r="427" spans="1:40" x14ac:dyDescent="0.15">
      <c r="A427" s="56"/>
      <c r="B427" s="56"/>
      <c r="C427" s="208"/>
      <c r="D427" s="75"/>
      <c r="E427" s="105" t="s">
        <v>642</v>
      </c>
      <c r="F427" s="130" t="s">
        <v>76</v>
      </c>
      <c r="G427" s="60" t="s">
        <v>58</v>
      </c>
      <c r="H427" s="59">
        <v>2</v>
      </c>
      <c r="I427" s="156"/>
      <c r="J427" s="56"/>
      <c r="N427" s="4"/>
    </row>
    <row r="428" spans="1:40" x14ac:dyDescent="0.15">
      <c r="A428" s="56"/>
      <c r="B428" s="56"/>
      <c r="C428" s="208"/>
      <c r="D428" s="75"/>
      <c r="E428" s="105" t="s">
        <v>270</v>
      </c>
      <c r="F428" s="130" t="s">
        <v>76</v>
      </c>
      <c r="G428" s="60" t="s">
        <v>59</v>
      </c>
      <c r="H428" s="165">
        <v>1</v>
      </c>
      <c r="I428" s="156"/>
      <c r="J428" s="56"/>
      <c r="K428" s="240"/>
      <c r="L428" s="240"/>
      <c r="M428" s="66"/>
      <c r="N428" s="4"/>
    </row>
    <row r="429" spans="1:40" x14ac:dyDescent="0.15">
      <c r="A429" s="56"/>
      <c r="B429" s="56"/>
      <c r="C429" s="208"/>
      <c r="D429" s="75"/>
      <c r="E429" s="105" t="s">
        <v>272</v>
      </c>
      <c r="F429" s="130" t="s">
        <v>76</v>
      </c>
      <c r="G429" s="60" t="s">
        <v>59</v>
      </c>
      <c r="H429" s="165">
        <v>1</v>
      </c>
      <c r="I429" s="156"/>
      <c r="J429" s="56"/>
      <c r="K429" s="240"/>
      <c r="L429" s="240"/>
      <c r="M429" s="66"/>
      <c r="N429" s="4"/>
    </row>
    <row r="430" spans="1:40" x14ac:dyDescent="0.15">
      <c r="A430" s="31"/>
      <c r="B430" s="31"/>
      <c r="C430" s="96"/>
      <c r="D430" s="97"/>
      <c r="E430" s="98"/>
      <c r="F430" s="99"/>
      <c r="G430" s="100"/>
      <c r="H430" s="99"/>
      <c r="I430" s="101"/>
      <c r="J430" s="102"/>
      <c r="K430" s="236"/>
      <c r="L430" s="236"/>
      <c r="M430" s="237"/>
      <c r="N430" s="4" t="e">
        <f ca="1">IF(YEAR(#REF!)=YEAR(TODAY()),IF(MONTH(#REF!)-MONTH(TODAY())&gt;0,IF(MONTH(#REF!)-MONTH(TODAY())&lt;=3,"Renovar Contrato?",""),""),"")</f>
        <v>#REF!</v>
      </c>
      <c r="O430" s="47">
        <f>SUM(P430:AN430)</f>
        <v>0</v>
      </c>
      <c r="P430" s="22">
        <f t="shared" ref="P430:AN430" si="197">SUM(P432:P432)</f>
        <v>0</v>
      </c>
      <c r="Q430" s="22">
        <f t="shared" si="197"/>
        <v>0</v>
      </c>
      <c r="R430" s="22">
        <f t="shared" si="197"/>
        <v>0</v>
      </c>
      <c r="S430" s="22">
        <f t="shared" si="197"/>
        <v>0</v>
      </c>
      <c r="T430" s="22">
        <f t="shared" si="197"/>
        <v>0</v>
      </c>
      <c r="U430" s="22">
        <f t="shared" si="197"/>
        <v>0</v>
      </c>
      <c r="V430" s="22">
        <f t="shared" si="197"/>
        <v>0</v>
      </c>
      <c r="W430" s="22">
        <f t="shared" si="197"/>
        <v>0</v>
      </c>
      <c r="X430" s="22">
        <f t="shared" si="197"/>
        <v>0</v>
      </c>
      <c r="Y430" s="22">
        <f t="shared" si="197"/>
        <v>0</v>
      </c>
      <c r="Z430" s="22">
        <f t="shared" si="197"/>
        <v>0</v>
      </c>
      <c r="AA430" s="22">
        <f t="shared" si="197"/>
        <v>0</v>
      </c>
      <c r="AB430" s="22">
        <f t="shared" si="197"/>
        <v>0</v>
      </c>
      <c r="AC430" s="22">
        <f t="shared" si="197"/>
        <v>0</v>
      </c>
      <c r="AD430" s="22">
        <f t="shared" si="197"/>
        <v>0</v>
      </c>
      <c r="AE430" s="22">
        <f t="shared" si="197"/>
        <v>0</v>
      </c>
      <c r="AF430" s="22">
        <f t="shared" si="197"/>
        <v>0</v>
      </c>
      <c r="AG430" s="22">
        <f t="shared" si="197"/>
        <v>0</v>
      </c>
      <c r="AH430" s="22">
        <f t="shared" si="197"/>
        <v>0</v>
      </c>
      <c r="AI430" s="22">
        <f t="shared" si="197"/>
        <v>0</v>
      </c>
      <c r="AJ430" s="22">
        <f t="shared" si="197"/>
        <v>0</v>
      </c>
      <c r="AK430" s="22">
        <f t="shared" si="197"/>
        <v>0</v>
      </c>
      <c r="AL430" s="22">
        <f t="shared" si="197"/>
        <v>0</v>
      </c>
      <c r="AM430" s="22">
        <f t="shared" si="197"/>
        <v>0</v>
      </c>
      <c r="AN430" s="22">
        <f t="shared" si="197"/>
        <v>0</v>
      </c>
    </row>
    <row r="431" spans="1:40" x14ac:dyDescent="0.15">
      <c r="A431" s="65" t="s">
        <v>687</v>
      </c>
      <c r="B431" s="65" t="s">
        <v>61</v>
      </c>
      <c r="C431" s="29" t="s">
        <v>582</v>
      </c>
      <c r="D431" s="69" t="s">
        <v>64</v>
      </c>
      <c r="E431" s="93"/>
      <c r="F431" s="94"/>
      <c r="G431" s="95"/>
      <c r="H431" s="92"/>
      <c r="I431" s="91">
        <f>SUM(I432:I437)</f>
        <v>12</v>
      </c>
      <c r="J431" s="88">
        <f>I431/2</f>
        <v>6</v>
      </c>
      <c r="K431" s="231" t="s">
        <v>564</v>
      </c>
      <c r="L431" s="231">
        <v>44819</v>
      </c>
      <c r="M431" s="239">
        <v>0.5</v>
      </c>
      <c r="N431" s="4" t="e">
        <f ca="1">IF(YEAR(#REF!)=YEAR(TODAY()),IF(MONTH(#REF!)-MONTH(TODAY())&gt;0,IF(MONTH(#REF!)-MONTH(TODAY())&lt;=3,"Renovar Contrato?",""),""),"")</f>
        <v>#REF!</v>
      </c>
      <c r="O431" s="47">
        <f>SUM(P431:AN431)</f>
        <v>0</v>
      </c>
      <c r="P431" s="21">
        <f>P430/24</f>
        <v>0</v>
      </c>
      <c r="Q431" s="21">
        <f t="shared" ref="Q431:AJ431" si="198">Q430/24</f>
        <v>0</v>
      </c>
      <c r="R431" s="21">
        <f t="shared" si="198"/>
        <v>0</v>
      </c>
      <c r="S431" s="21">
        <f t="shared" si="198"/>
        <v>0</v>
      </c>
      <c r="T431" s="21">
        <f t="shared" si="198"/>
        <v>0</v>
      </c>
      <c r="U431" s="21">
        <f t="shared" si="198"/>
        <v>0</v>
      </c>
      <c r="V431" s="21">
        <f t="shared" si="198"/>
        <v>0</v>
      </c>
      <c r="W431" s="21">
        <f t="shared" si="198"/>
        <v>0</v>
      </c>
      <c r="X431" s="21">
        <f t="shared" si="198"/>
        <v>0</v>
      </c>
      <c r="Y431" s="21">
        <f t="shared" si="198"/>
        <v>0</v>
      </c>
      <c r="Z431" s="21">
        <f t="shared" si="198"/>
        <v>0</v>
      </c>
      <c r="AA431" s="21">
        <f t="shared" si="198"/>
        <v>0</v>
      </c>
      <c r="AB431" s="21">
        <f t="shared" si="198"/>
        <v>0</v>
      </c>
      <c r="AC431" s="21">
        <f t="shared" si="198"/>
        <v>0</v>
      </c>
      <c r="AD431" s="21">
        <f t="shared" si="198"/>
        <v>0</v>
      </c>
      <c r="AE431" s="21">
        <f t="shared" si="198"/>
        <v>0</v>
      </c>
      <c r="AF431" s="21">
        <f t="shared" si="198"/>
        <v>0</v>
      </c>
      <c r="AG431" s="21">
        <f t="shared" si="198"/>
        <v>0</v>
      </c>
      <c r="AH431" s="21">
        <f t="shared" si="198"/>
        <v>0</v>
      </c>
      <c r="AI431" s="21">
        <f t="shared" si="198"/>
        <v>0</v>
      </c>
      <c r="AJ431" s="21">
        <f t="shared" si="198"/>
        <v>0</v>
      </c>
      <c r="AK431" s="21">
        <f>AK430/24</f>
        <v>0</v>
      </c>
      <c r="AL431" s="21">
        <f>AL430/24</f>
        <v>0</v>
      </c>
      <c r="AM431" s="21">
        <f t="shared" ref="AM431:AN431" si="199">AM430/24</f>
        <v>0</v>
      </c>
      <c r="AN431" s="21">
        <f t="shared" si="199"/>
        <v>0</v>
      </c>
    </row>
    <row r="432" spans="1:40" x14ac:dyDescent="0.15">
      <c r="B432" s="283"/>
      <c r="C432" s="351"/>
      <c r="D432" s="23"/>
      <c r="E432" s="75" t="s">
        <v>658</v>
      </c>
      <c r="F432" s="130" t="s">
        <v>31</v>
      </c>
      <c r="G432" s="76" t="s">
        <v>55</v>
      </c>
      <c r="H432" s="49">
        <v>2</v>
      </c>
      <c r="I432" s="107">
        <f>SUM(H432:H436)</f>
        <v>8</v>
      </c>
      <c r="K432" s="7"/>
      <c r="L432" s="7"/>
      <c r="M432" s="7"/>
      <c r="N432" s="4"/>
    </row>
    <row r="433" spans="1:40" x14ac:dyDescent="0.15">
      <c r="C433" s="269"/>
      <c r="D433" s="23"/>
      <c r="E433" s="75" t="s">
        <v>657</v>
      </c>
      <c r="F433" s="130" t="s">
        <v>31</v>
      </c>
      <c r="G433" s="76" t="s">
        <v>55</v>
      </c>
      <c r="H433" s="49">
        <v>2</v>
      </c>
      <c r="I433" s="107"/>
      <c r="K433" s="7"/>
      <c r="L433" s="7"/>
      <c r="M433" s="7"/>
      <c r="N433" s="4"/>
    </row>
    <row r="434" spans="1:40" x14ac:dyDescent="0.15">
      <c r="C434" s="269"/>
      <c r="D434" s="23"/>
      <c r="E434" s="105" t="s">
        <v>279</v>
      </c>
      <c r="F434" s="59" t="s">
        <v>26</v>
      </c>
      <c r="G434" s="60" t="s">
        <v>56</v>
      </c>
      <c r="H434" s="172">
        <v>1</v>
      </c>
      <c r="I434" s="107"/>
      <c r="K434" s="7"/>
      <c r="L434" s="7"/>
      <c r="M434" s="7"/>
      <c r="N434" s="4"/>
    </row>
    <row r="435" spans="1:40" x14ac:dyDescent="0.15">
      <c r="C435" s="269"/>
      <c r="D435" s="23"/>
      <c r="E435" s="105" t="s">
        <v>280</v>
      </c>
      <c r="F435" s="59" t="s">
        <v>26</v>
      </c>
      <c r="G435" s="60" t="s">
        <v>56</v>
      </c>
      <c r="H435" s="172">
        <v>1</v>
      </c>
      <c r="I435" s="107"/>
      <c r="K435" s="7"/>
      <c r="L435" s="7"/>
      <c r="M435" s="7"/>
      <c r="N435" s="4"/>
    </row>
    <row r="436" spans="1:40" x14ac:dyDescent="0.15">
      <c r="C436" s="269"/>
      <c r="D436" s="23"/>
      <c r="E436" s="105" t="s">
        <v>381</v>
      </c>
      <c r="F436" s="59" t="s">
        <v>26</v>
      </c>
      <c r="G436" s="60" t="s">
        <v>56</v>
      </c>
      <c r="H436" s="59">
        <v>2</v>
      </c>
      <c r="I436" s="107"/>
      <c r="K436" s="7"/>
      <c r="L436" s="7"/>
      <c r="M436" s="7"/>
      <c r="N436" s="4"/>
    </row>
    <row r="437" spans="1:40" x14ac:dyDescent="0.15">
      <c r="B437" s="30" t="s">
        <v>539</v>
      </c>
      <c r="C437" s="111"/>
      <c r="D437" s="23"/>
      <c r="E437" s="105" t="s">
        <v>267</v>
      </c>
      <c r="F437" s="130" t="s">
        <v>31</v>
      </c>
      <c r="G437" s="60" t="s">
        <v>59</v>
      </c>
      <c r="H437" s="165">
        <v>4</v>
      </c>
      <c r="I437" s="107">
        <f>SUM(H437)</f>
        <v>4</v>
      </c>
      <c r="K437" s="240"/>
      <c r="L437" s="240"/>
      <c r="M437" s="66"/>
      <c r="N437" s="4"/>
    </row>
    <row r="438" spans="1:40" x14ac:dyDescent="0.15">
      <c r="A438" s="31"/>
      <c r="B438" s="31"/>
      <c r="C438" s="96"/>
      <c r="D438" s="97"/>
      <c r="E438" s="98"/>
      <c r="F438" s="99"/>
      <c r="G438" s="100"/>
      <c r="H438" s="99"/>
      <c r="I438" s="101"/>
      <c r="J438" s="102"/>
      <c r="K438" s="236"/>
      <c r="L438" s="236"/>
      <c r="M438" s="237"/>
      <c r="N438" s="4" t="e">
        <f ca="1">IF(YEAR(#REF!)=YEAR(TODAY()),IF(MONTH(#REF!)-MONTH(TODAY())&gt;0,IF(MONTH(#REF!)-MONTH(TODAY())&lt;=3,"Renovar Contrato?",""),""),"")</f>
        <v>#REF!</v>
      </c>
      <c r="O438" s="47" t="e">
        <f>SUM(P438:AN438)</f>
        <v>#REF!</v>
      </c>
      <c r="P438" s="22" t="e">
        <f t="shared" ref="P438:AN438" si="200">SUM(P440:P444)</f>
        <v>#REF!</v>
      </c>
      <c r="Q438" s="22" t="e">
        <f t="shared" si="200"/>
        <v>#REF!</v>
      </c>
      <c r="R438" s="22" t="e">
        <f t="shared" si="200"/>
        <v>#REF!</v>
      </c>
      <c r="S438" s="22" t="e">
        <f t="shared" si="200"/>
        <v>#REF!</v>
      </c>
      <c r="T438" s="22" t="e">
        <f t="shared" si="200"/>
        <v>#REF!</v>
      </c>
      <c r="U438" s="22" t="e">
        <f t="shared" si="200"/>
        <v>#REF!</v>
      </c>
      <c r="V438" s="22" t="e">
        <f t="shared" si="200"/>
        <v>#REF!</v>
      </c>
      <c r="W438" s="22" t="e">
        <f t="shared" si="200"/>
        <v>#REF!</v>
      </c>
      <c r="X438" s="22" t="e">
        <f t="shared" si="200"/>
        <v>#REF!</v>
      </c>
      <c r="Y438" s="22" t="e">
        <f t="shared" si="200"/>
        <v>#REF!</v>
      </c>
      <c r="Z438" s="22" t="e">
        <f t="shared" si="200"/>
        <v>#REF!</v>
      </c>
      <c r="AA438" s="22" t="e">
        <f t="shared" si="200"/>
        <v>#REF!</v>
      </c>
      <c r="AB438" s="22" t="e">
        <f t="shared" si="200"/>
        <v>#REF!</v>
      </c>
      <c r="AC438" s="22" t="e">
        <f t="shared" si="200"/>
        <v>#REF!</v>
      </c>
      <c r="AD438" s="22" t="e">
        <f t="shared" si="200"/>
        <v>#REF!</v>
      </c>
      <c r="AE438" s="22" t="e">
        <f t="shared" si="200"/>
        <v>#REF!</v>
      </c>
      <c r="AF438" s="22" t="e">
        <f t="shared" si="200"/>
        <v>#REF!</v>
      </c>
      <c r="AG438" s="22" t="e">
        <f t="shared" si="200"/>
        <v>#REF!</v>
      </c>
      <c r="AH438" s="22" t="e">
        <f t="shared" si="200"/>
        <v>#REF!</v>
      </c>
      <c r="AI438" s="22" t="e">
        <f t="shared" si="200"/>
        <v>#REF!</v>
      </c>
      <c r="AJ438" s="22" t="e">
        <f t="shared" si="200"/>
        <v>#REF!</v>
      </c>
      <c r="AK438" s="22" t="e">
        <f t="shared" si="200"/>
        <v>#REF!</v>
      </c>
      <c r="AL438" s="22" t="e">
        <f t="shared" si="200"/>
        <v>#REF!</v>
      </c>
      <c r="AM438" s="22" t="e">
        <f t="shared" si="200"/>
        <v>#REF!</v>
      </c>
      <c r="AN438" s="22" t="e">
        <f t="shared" si="200"/>
        <v>#REF!</v>
      </c>
    </row>
    <row r="439" spans="1:40" x14ac:dyDescent="0.15">
      <c r="A439" s="65" t="s">
        <v>257</v>
      </c>
      <c r="B439" s="65" t="s">
        <v>61</v>
      </c>
      <c r="C439" s="221" t="s">
        <v>240</v>
      </c>
      <c r="D439" s="69" t="s">
        <v>64</v>
      </c>
      <c r="E439" s="93"/>
      <c r="F439" s="94"/>
      <c r="G439" s="95"/>
      <c r="H439" s="92"/>
      <c r="I439" s="91">
        <f>SUM(I440:I444)</f>
        <v>10</v>
      </c>
      <c r="J439" s="88">
        <f>I439/2</f>
        <v>5</v>
      </c>
      <c r="K439" s="231">
        <v>44455</v>
      </c>
      <c r="L439" s="62">
        <v>44619</v>
      </c>
      <c r="M439" s="239">
        <v>0.5</v>
      </c>
      <c r="N439" s="4" t="e">
        <f ca="1">IF(YEAR(#REF!)=YEAR(TODAY()),IF(MONTH(#REF!)-MONTH(TODAY())&gt;0,IF(MONTH(#REF!)-MONTH(TODAY())&lt;=3,"Renovar Contrato?",""),""),"")</f>
        <v>#REF!</v>
      </c>
      <c r="O439" s="47" t="e">
        <f>SUM(P439:AN439)</f>
        <v>#REF!</v>
      </c>
      <c r="P439" s="21" t="e">
        <f>P438/24</f>
        <v>#REF!</v>
      </c>
      <c r="Q439" s="21" t="e">
        <f t="shared" ref="Q439:AJ439" si="201">Q438/24</f>
        <v>#REF!</v>
      </c>
      <c r="R439" s="21" t="e">
        <f t="shared" si="201"/>
        <v>#REF!</v>
      </c>
      <c r="S439" s="21" t="e">
        <f t="shared" si="201"/>
        <v>#REF!</v>
      </c>
      <c r="T439" s="21" t="e">
        <f t="shared" si="201"/>
        <v>#REF!</v>
      </c>
      <c r="U439" s="21" t="e">
        <f t="shared" si="201"/>
        <v>#REF!</v>
      </c>
      <c r="V439" s="21" t="e">
        <f t="shared" si="201"/>
        <v>#REF!</v>
      </c>
      <c r="W439" s="21" t="e">
        <f t="shared" si="201"/>
        <v>#REF!</v>
      </c>
      <c r="X439" s="21" t="e">
        <f t="shared" si="201"/>
        <v>#REF!</v>
      </c>
      <c r="Y439" s="21" t="e">
        <f t="shared" si="201"/>
        <v>#REF!</v>
      </c>
      <c r="Z439" s="21" t="e">
        <f t="shared" si="201"/>
        <v>#REF!</v>
      </c>
      <c r="AA439" s="21" t="e">
        <f t="shared" si="201"/>
        <v>#REF!</v>
      </c>
      <c r="AB439" s="21" t="e">
        <f t="shared" si="201"/>
        <v>#REF!</v>
      </c>
      <c r="AC439" s="21" t="e">
        <f t="shared" si="201"/>
        <v>#REF!</v>
      </c>
      <c r="AD439" s="21" t="e">
        <f t="shared" si="201"/>
        <v>#REF!</v>
      </c>
      <c r="AE439" s="21" t="e">
        <f t="shared" si="201"/>
        <v>#REF!</v>
      </c>
      <c r="AF439" s="21" t="e">
        <f t="shared" si="201"/>
        <v>#REF!</v>
      </c>
      <c r="AG439" s="21" t="e">
        <f t="shared" si="201"/>
        <v>#REF!</v>
      </c>
      <c r="AH439" s="21" t="e">
        <f t="shared" si="201"/>
        <v>#REF!</v>
      </c>
      <c r="AI439" s="21" t="e">
        <f t="shared" si="201"/>
        <v>#REF!</v>
      </c>
      <c r="AJ439" s="21" t="e">
        <f t="shared" si="201"/>
        <v>#REF!</v>
      </c>
      <c r="AK439" s="21" t="e">
        <f>AK438/24</f>
        <v>#REF!</v>
      </c>
      <c r="AL439" s="21" t="e">
        <f>AL438/24</f>
        <v>#REF!</v>
      </c>
      <c r="AM439" s="21" t="e">
        <f t="shared" ref="AM439:AN439" si="202">AM438/24</f>
        <v>#REF!</v>
      </c>
      <c r="AN439" s="21" t="e">
        <f t="shared" si="202"/>
        <v>#REF!</v>
      </c>
    </row>
    <row r="440" spans="1:40" x14ac:dyDescent="0.15">
      <c r="B440" s="285"/>
      <c r="C440" s="341" t="s">
        <v>572</v>
      </c>
      <c r="D440" s="23"/>
      <c r="E440" s="105" t="s">
        <v>594</v>
      </c>
      <c r="F440" s="130" t="s">
        <v>76</v>
      </c>
      <c r="G440" s="60" t="s">
        <v>56</v>
      </c>
      <c r="H440" s="59">
        <v>1</v>
      </c>
      <c r="I440" s="107">
        <f>SUM(H440:H443)</f>
        <v>6</v>
      </c>
      <c r="K440" s="231">
        <v>44620</v>
      </c>
      <c r="L440" s="231">
        <v>44819</v>
      </c>
      <c r="M440" s="239">
        <v>0.3</v>
      </c>
      <c r="N440" s="4" t="str">
        <f ca="1">IF(YEAR(L456)=YEAR(TODAY()),IF(MONTH(L456)-MONTH(TODAY())&gt;0,IF(MONTH(L456)-MONTH(TODAY())&lt;=3,"Renovar Contrato?",""),""),"")</f>
        <v/>
      </c>
      <c r="P440" s="28" t="e">
        <f>IF(#REF!=P$1,#REF!," ")</f>
        <v>#REF!</v>
      </c>
      <c r="Q440" s="28" t="e">
        <f>IF(#REF!=Q$1,#REF!," ")</f>
        <v>#REF!</v>
      </c>
      <c r="R440" s="28" t="e">
        <f>IF(#REF!=R$1,#REF!," ")</f>
        <v>#REF!</v>
      </c>
      <c r="S440" s="28" t="e">
        <f>IF(#REF!=S$1,#REF!," ")</f>
        <v>#REF!</v>
      </c>
      <c r="T440" s="28" t="e">
        <f>IF(#REF!=T$1,#REF!," ")</f>
        <v>#REF!</v>
      </c>
      <c r="U440" s="28" t="e">
        <f>IF(#REF!=U$1,#REF!," ")</f>
        <v>#REF!</v>
      </c>
      <c r="V440" s="28" t="e">
        <f>IF(#REF!=V$1,#REF!," ")</f>
        <v>#REF!</v>
      </c>
      <c r="W440" s="28" t="e">
        <f>IF(#REF!=W$1,#REF!," ")</f>
        <v>#REF!</v>
      </c>
      <c r="X440" s="28" t="e">
        <f>IF(#REF!=X$1,#REF!," ")</f>
        <v>#REF!</v>
      </c>
      <c r="Y440" s="28" t="e">
        <f>IF(#REF!=Y$1,#REF!," ")</f>
        <v>#REF!</v>
      </c>
      <c r="Z440" s="28" t="e">
        <f>IF(#REF!=Z$1,#REF!," ")</f>
        <v>#REF!</v>
      </c>
      <c r="AA440" s="28" t="e">
        <f>IF(#REF!=AA$1,#REF!," ")</f>
        <v>#REF!</v>
      </c>
      <c r="AB440" s="28" t="e">
        <f>IF(#REF!=AB$1,#REF!," ")</f>
        <v>#REF!</v>
      </c>
      <c r="AC440" s="28" t="e">
        <f>IF(#REF!=AC$1,#REF!," ")</f>
        <v>#REF!</v>
      </c>
      <c r="AD440" s="28" t="e">
        <f>IF(#REF!=AD$1,#REF!," ")</f>
        <v>#REF!</v>
      </c>
      <c r="AE440" s="28" t="e">
        <f>IF(#REF!=AE$1,#REF!," ")</f>
        <v>#REF!</v>
      </c>
      <c r="AF440" s="28" t="e">
        <f>IF(#REF!=AF$1,#REF!," ")</f>
        <v>#REF!</v>
      </c>
      <c r="AG440" s="28" t="e">
        <f>IF(#REF!=AG$1,#REF!," ")</f>
        <v>#REF!</v>
      </c>
      <c r="AH440" s="28" t="e">
        <f>IF(#REF!=AH$1,#REF!," ")</f>
        <v>#REF!</v>
      </c>
      <c r="AI440" s="28" t="e">
        <f>IF(#REF!=AI$1,#REF!," ")</f>
        <v>#REF!</v>
      </c>
      <c r="AJ440" s="28" t="e">
        <f>IF(#REF!=AJ$1,#REF!," ")</f>
        <v>#REF!</v>
      </c>
      <c r="AK440" s="28" t="e">
        <f>IF(#REF!=AK$1,#REF!," ")</f>
        <v>#REF!</v>
      </c>
      <c r="AL440" s="28" t="e">
        <f>IF(#REF!=AL$1,#REF!," ")</f>
        <v>#REF!</v>
      </c>
      <c r="AM440" s="28" t="e">
        <f>IF(#REF!=AM$1,#REF!," ")</f>
        <v>#REF!</v>
      </c>
      <c r="AN440" s="28" t="e">
        <f>IF(#REF!=AN$1,#REF!," ")</f>
        <v>#REF!</v>
      </c>
    </row>
    <row r="441" spans="1:40" x14ac:dyDescent="0.15">
      <c r="B441" s="285"/>
      <c r="C441" s="342" t="s">
        <v>559</v>
      </c>
      <c r="D441" s="23"/>
      <c r="E441" s="105" t="s">
        <v>595</v>
      </c>
      <c r="F441" s="130" t="s">
        <v>76</v>
      </c>
      <c r="G441" s="60" t="s">
        <v>56</v>
      </c>
      <c r="H441" s="59">
        <v>2</v>
      </c>
      <c r="I441" s="107"/>
      <c r="N441" s="4"/>
    </row>
    <row r="442" spans="1:40" x14ac:dyDescent="0.15">
      <c r="C442" s="342"/>
      <c r="D442" s="23"/>
      <c r="E442" s="105" t="s">
        <v>586</v>
      </c>
      <c r="F442" s="130" t="s">
        <v>76</v>
      </c>
      <c r="G442" s="60" t="s">
        <v>56</v>
      </c>
      <c r="H442" s="59">
        <v>1</v>
      </c>
      <c r="I442" s="107"/>
      <c r="N442" s="4"/>
      <c r="P442" s="28" t="e">
        <f>IF(#REF!=P$1,#REF!," ")</f>
        <v>#REF!</v>
      </c>
      <c r="Q442" s="28" t="e">
        <f>IF(#REF!=Q$1,#REF!," ")</f>
        <v>#REF!</v>
      </c>
      <c r="R442" s="28" t="e">
        <f>IF(#REF!=R$1,#REF!," ")</f>
        <v>#REF!</v>
      </c>
      <c r="S442" s="28" t="e">
        <f>IF(#REF!=S$1,#REF!," ")</f>
        <v>#REF!</v>
      </c>
      <c r="T442" s="28" t="e">
        <f>IF(#REF!=T$1,#REF!," ")</f>
        <v>#REF!</v>
      </c>
      <c r="U442" s="28" t="e">
        <f>IF(#REF!=U$1,#REF!," ")</f>
        <v>#REF!</v>
      </c>
      <c r="V442" s="28" t="e">
        <f>IF(#REF!=V$1,#REF!," ")</f>
        <v>#REF!</v>
      </c>
      <c r="W442" s="28" t="e">
        <f>IF(#REF!=W$1,#REF!," ")</f>
        <v>#REF!</v>
      </c>
      <c r="X442" s="28" t="e">
        <f>IF(#REF!=X$1,#REF!," ")</f>
        <v>#REF!</v>
      </c>
      <c r="Y442" s="28" t="e">
        <f>IF(#REF!=Y$1,#REF!," ")</f>
        <v>#REF!</v>
      </c>
      <c r="Z442" s="28" t="e">
        <f>IF(#REF!=Z$1,#REF!," ")</f>
        <v>#REF!</v>
      </c>
      <c r="AA442" s="28" t="e">
        <f>IF(#REF!=AA$1,#REF!," ")</f>
        <v>#REF!</v>
      </c>
      <c r="AB442" s="28" t="e">
        <f>IF(#REF!=AB$1,#REF!," ")</f>
        <v>#REF!</v>
      </c>
      <c r="AC442" s="28" t="e">
        <f>IF(#REF!=AC$1,#REF!," ")</f>
        <v>#REF!</v>
      </c>
      <c r="AD442" s="28" t="e">
        <f>IF(#REF!=AD$1,#REF!," ")</f>
        <v>#REF!</v>
      </c>
      <c r="AE442" s="28" t="e">
        <f>IF(#REF!=AE$1,#REF!," ")</f>
        <v>#REF!</v>
      </c>
      <c r="AF442" s="28" t="e">
        <f>IF(#REF!=AF$1,#REF!," ")</f>
        <v>#REF!</v>
      </c>
      <c r="AG442" s="28" t="e">
        <f>IF(#REF!=AG$1,#REF!," ")</f>
        <v>#REF!</v>
      </c>
      <c r="AH442" s="28" t="e">
        <f>IF(#REF!=AH$1,#REF!," ")</f>
        <v>#REF!</v>
      </c>
      <c r="AI442" s="28" t="e">
        <f>IF(#REF!=AI$1,#REF!," ")</f>
        <v>#REF!</v>
      </c>
      <c r="AJ442" s="28" t="e">
        <f>IF(#REF!=AJ$1,#REF!," ")</f>
        <v>#REF!</v>
      </c>
      <c r="AK442" s="28" t="e">
        <f>IF(#REF!=AK$1,#REF!," ")</f>
        <v>#REF!</v>
      </c>
      <c r="AL442" s="28" t="e">
        <f>IF(#REF!=AL$1,#REF!," ")</f>
        <v>#REF!</v>
      </c>
      <c r="AM442" s="28" t="e">
        <f>IF(#REF!=AM$1,#REF!," ")</f>
        <v>#REF!</v>
      </c>
      <c r="AN442" s="28" t="e">
        <f>IF(#REF!=AN$1,#REF!," ")</f>
        <v>#REF!</v>
      </c>
    </row>
    <row r="443" spans="1:40" x14ac:dyDescent="0.15">
      <c r="C443" s="342"/>
      <c r="D443" s="23"/>
      <c r="E443" s="105" t="s">
        <v>596</v>
      </c>
      <c r="F443" s="130" t="s">
        <v>76</v>
      </c>
      <c r="G443" s="60" t="s">
        <v>56</v>
      </c>
      <c r="H443" s="59">
        <v>2</v>
      </c>
      <c r="I443" s="107"/>
      <c r="N443" s="4"/>
    </row>
    <row r="444" spans="1:40" x14ac:dyDescent="0.15">
      <c r="C444" s="111"/>
      <c r="D444" s="23"/>
      <c r="E444" s="105" t="s">
        <v>272</v>
      </c>
      <c r="F444" s="130" t="s">
        <v>76</v>
      </c>
      <c r="G444" s="60" t="s">
        <v>59</v>
      </c>
      <c r="H444" s="165">
        <v>2</v>
      </c>
      <c r="I444" s="107">
        <f>SUM(H444:H445)</f>
        <v>4</v>
      </c>
      <c r="K444" s="371"/>
      <c r="L444" s="371"/>
      <c r="M444" s="371"/>
      <c r="N444" s="4" t="str">
        <f t="shared" ref="N444" ca="1" si="203">IF(YEAR(L444)=YEAR(TODAY()),IF(MONTH(L444)-MONTH(TODAY())&gt;0,IF(MONTH(L444)-MONTH(TODAY())&lt;=3,"Renovar Contrato?",""),""),"")</f>
        <v/>
      </c>
      <c r="P444" s="28" t="str">
        <f t="shared" ref="P444:AN444" si="204">IF($F444=P$1,$H444," ")</f>
        <v xml:space="preserve"> </v>
      </c>
      <c r="Q444" s="28" t="str">
        <f t="shared" si="204"/>
        <v xml:space="preserve"> </v>
      </c>
      <c r="R444" s="28" t="str">
        <f t="shared" si="204"/>
        <v xml:space="preserve"> </v>
      </c>
      <c r="S444" s="28" t="str">
        <f t="shared" si="204"/>
        <v xml:space="preserve"> </v>
      </c>
      <c r="T444" s="28" t="str">
        <f t="shared" si="204"/>
        <v xml:space="preserve"> </v>
      </c>
      <c r="U444" s="28" t="str">
        <f t="shared" si="204"/>
        <v xml:space="preserve"> </v>
      </c>
      <c r="V444" s="28" t="str">
        <f t="shared" si="204"/>
        <v xml:space="preserve"> </v>
      </c>
      <c r="W444" s="28" t="str">
        <f t="shared" si="204"/>
        <v xml:space="preserve"> </v>
      </c>
      <c r="X444" s="28" t="str">
        <f t="shared" si="204"/>
        <v xml:space="preserve"> </v>
      </c>
      <c r="Y444" s="28" t="str">
        <f t="shared" si="204"/>
        <v xml:space="preserve"> </v>
      </c>
      <c r="Z444" s="28" t="str">
        <f t="shared" si="204"/>
        <v xml:space="preserve"> </v>
      </c>
      <c r="AA444" s="28" t="str">
        <f t="shared" si="204"/>
        <v xml:space="preserve"> </v>
      </c>
      <c r="AB444" s="28" t="str">
        <f t="shared" si="204"/>
        <v xml:space="preserve"> </v>
      </c>
      <c r="AC444" s="28" t="str">
        <f t="shared" si="204"/>
        <v xml:space="preserve"> </v>
      </c>
      <c r="AD444" s="28" t="str">
        <f t="shared" si="204"/>
        <v xml:space="preserve"> </v>
      </c>
      <c r="AE444" s="28" t="str">
        <f t="shared" si="204"/>
        <v xml:space="preserve"> </v>
      </c>
      <c r="AF444" s="28" t="str">
        <f t="shared" si="204"/>
        <v xml:space="preserve"> </v>
      </c>
      <c r="AG444" s="28" t="str">
        <f t="shared" si="204"/>
        <v xml:space="preserve"> </v>
      </c>
      <c r="AH444" s="28" t="str">
        <f t="shared" si="204"/>
        <v xml:space="preserve"> </v>
      </c>
      <c r="AI444" s="28" t="str">
        <f t="shared" si="204"/>
        <v xml:space="preserve"> </v>
      </c>
      <c r="AJ444" s="28" t="str">
        <f t="shared" si="204"/>
        <v xml:space="preserve"> </v>
      </c>
      <c r="AK444" s="28" t="str">
        <f t="shared" si="204"/>
        <v xml:space="preserve"> </v>
      </c>
      <c r="AL444" s="28">
        <f t="shared" si="204"/>
        <v>2</v>
      </c>
      <c r="AM444" s="28" t="str">
        <f t="shared" si="204"/>
        <v xml:space="preserve"> </v>
      </c>
      <c r="AN444" s="28" t="str">
        <f t="shared" si="204"/>
        <v xml:space="preserve"> </v>
      </c>
    </row>
    <row r="445" spans="1:40" x14ac:dyDescent="0.15">
      <c r="C445" s="111"/>
      <c r="D445" s="23"/>
      <c r="E445" s="105" t="s">
        <v>270</v>
      </c>
      <c r="F445" s="130" t="s">
        <v>76</v>
      </c>
      <c r="G445" s="60" t="s">
        <v>59</v>
      </c>
      <c r="H445" s="165">
        <v>2</v>
      </c>
      <c r="I445" s="107"/>
      <c r="K445" s="371"/>
      <c r="L445" s="371"/>
      <c r="M445" s="371"/>
      <c r="N445" s="4"/>
    </row>
    <row r="446" spans="1:40" x14ac:dyDescent="0.15">
      <c r="A446" s="31"/>
      <c r="B446" s="31"/>
      <c r="C446" s="96"/>
      <c r="D446" s="97"/>
      <c r="E446" s="98"/>
      <c r="F446" s="99"/>
      <c r="G446" s="100"/>
      <c r="H446" s="99"/>
      <c r="I446" s="101"/>
      <c r="J446" s="102"/>
      <c r="K446" s="236"/>
      <c r="L446" s="236"/>
      <c r="M446" s="237"/>
      <c r="N446" s="4" t="e">
        <f ca="1">IF(YEAR(#REF!)=YEAR(TODAY()),IF(MONTH(#REF!)-MONTH(TODAY())&gt;0,IF(MONTH(#REF!)-MONTH(TODAY())&lt;=3,"Renovar Contrato?",""),""),"")</f>
        <v>#REF!</v>
      </c>
      <c r="O446" s="47" t="e">
        <f>SUM(P446:AN446)</f>
        <v>#REF!</v>
      </c>
      <c r="P446" s="22" t="e">
        <f t="shared" ref="P446:AN446" si="205">SUM(P448:P450)</f>
        <v>#REF!</v>
      </c>
      <c r="Q446" s="22" t="e">
        <f t="shared" si="205"/>
        <v>#REF!</v>
      </c>
      <c r="R446" s="22" t="e">
        <f t="shared" si="205"/>
        <v>#REF!</v>
      </c>
      <c r="S446" s="22" t="e">
        <f t="shared" si="205"/>
        <v>#REF!</v>
      </c>
      <c r="T446" s="22" t="e">
        <f t="shared" si="205"/>
        <v>#REF!</v>
      </c>
      <c r="U446" s="22" t="e">
        <f t="shared" si="205"/>
        <v>#REF!</v>
      </c>
      <c r="V446" s="22" t="e">
        <f t="shared" si="205"/>
        <v>#REF!</v>
      </c>
      <c r="W446" s="22" t="e">
        <f t="shared" si="205"/>
        <v>#REF!</v>
      </c>
      <c r="X446" s="22" t="e">
        <f t="shared" si="205"/>
        <v>#REF!</v>
      </c>
      <c r="Y446" s="22" t="e">
        <f t="shared" si="205"/>
        <v>#REF!</v>
      </c>
      <c r="Z446" s="22" t="e">
        <f t="shared" si="205"/>
        <v>#REF!</v>
      </c>
      <c r="AA446" s="22" t="e">
        <f t="shared" si="205"/>
        <v>#REF!</v>
      </c>
      <c r="AB446" s="22" t="e">
        <f t="shared" si="205"/>
        <v>#REF!</v>
      </c>
      <c r="AC446" s="22" t="e">
        <f t="shared" si="205"/>
        <v>#REF!</v>
      </c>
      <c r="AD446" s="22" t="e">
        <f t="shared" si="205"/>
        <v>#REF!</v>
      </c>
      <c r="AE446" s="22" t="e">
        <f t="shared" si="205"/>
        <v>#REF!</v>
      </c>
      <c r="AF446" s="22" t="e">
        <f t="shared" si="205"/>
        <v>#REF!</v>
      </c>
      <c r="AG446" s="22" t="e">
        <f t="shared" si="205"/>
        <v>#REF!</v>
      </c>
      <c r="AH446" s="22" t="e">
        <f t="shared" si="205"/>
        <v>#REF!</v>
      </c>
      <c r="AI446" s="22" t="e">
        <f t="shared" si="205"/>
        <v>#REF!</v>
      </c>
      <c r="AJ446" s="22" t="e">
        <f t="shared" si="205"/>
        <v>#REF!</v>
      </c>
      <c r="AK446" s="22" t="e">
        <f t="shared" si="205"/>
        <v>#REF!</v>
      </c>
      <c r="AL446" s="22" t="e">
        <f t="shared" si="205"/>
        <v>#REF!</v>
      </c>
      <c r="AM446" s="22" t="e">
        <f t="shared" si="205"/>
        <v>#REF!</v>
      </c>
      <c r="AN446" s="22" t="e">
        <f t="shared" si="205"/>
        <v>#REF!</v>
      </c>
    </row>
    <row r="447" spans="1:40" x14ac:dyDescent="0.15">
      <c r="A447" s="65" t="s">
        <v>414</v>
      </c>
      <c r="B447" s="65" t="s">
        <v>61</v>
      </c>
      <c r="C447" s="221" t="s">
        <v>403</v>
      </c>
      <c r="D447" s="69" t="s">
        <v>64</v>
      </c>
      <c r="E447" s="93"/>
      <c r="F447" s="94"/>
      <c r="G447" s="95"/>
      <c r="H447" s="92"/>
      <c r="I447" s="91">
        <f>SUM(I448:I450)</f>
        <v>7</v>
      </c>
      <c r="J447" s="88">
        <f>I447/2</f>
        <v>3.5</v>
      </c>
      <c r="K447" s="231">
        <v>44455</v>
      </c>
      <c r="L447" s="62">
        <v>44619</v>
      </c>
      <c r="M447" s="239">
        <v>0.2</v>
      </c>
      <c r="N447" s="4" t="e">
        <f ca="1">IF(YEAR(#REF!)=YEAR(TODAY()),IF(MONTH(#REF!)-MONTH(TODAY())&gt;0,IF(MONTH(#REF!)-MONTH(TODAY())&lt;=3,"Renovar Contrato?",""),""),"")</f>
        <v>#REF!</v>
      </c>
      <c r="O447" s="47" t="e">
        <f>SUM(P447:AN447)</f>
        <v>#REF!</v>
      </c>
      <c r="P447" s="21" t="e">
        <f>P446/24</f>
        <v>#REF!</v>
      </c>
      <c r="Q447" s="21" t="e">
        <f t="shared" ref="Q447:AJ447" si="206">Q446/24</f>
        <v>#REF!</v>
      </c>
      <c r="R447" s="21" t="e">
        <f t="shared" si="206"/>
        <v>#REF!</v>
      </c>
      <c r="S447" s="21" t="e">
        <f t="shared" si="206"/>
        <v>#REF!</v>
      </c>
      <c r="T447" s="21" t="e">
        <f t="shared" si="206"/>
        <v>#REF!</v>
      </c>
      <c r="U447" s="21" t="e">
        <f t="shared" si="206"/>
        <v>#REF!</v>
      </c>
      <c r="V447" s="21" t="e">
        <f t="shared" si="206"/>
        <v>#REF!</v>
      </c>
      <c r="W447" s="21" t="e">
        <f t="shared" si="206"/>
        <v>#REF!</v>
      </c>
      <c r="X447" s="21" t="e">
        <f t="shared" si="206"/>
        <v>#REF!</v>
      </c>
      <c r="Y447" s="21" t="e">
        <f t="shared" si="206"/>
        <v>#REF!</v>
      </c>
      <c r="Z447" s="21" t="e">
        <f t="shared" si="206"/>
        <v>#REF!</v>
      </c>
      <c r="AA447" s="21" t="e">
        <f t="shared" si="206"/>
        <v>#REF!</v>
      </c>
      <c r="AB447" s="21" t="e">
        <f t="shared" si="206"/>
        <v>#REF!</v>
      </c>
      <c r="AC447" s="21" t="e">
        <f t="shared" si="206"/>
        <v>#REF!</v>
      </c>
      <c r="AD447" s="21" t="e">
        <f t="shared" si="206"/>
        <v>#REF!</v>
      </c>
      <c r="AE447" s="21" t="e">
        <f t="shared" si="206"/>
        <v>#REF!</v>
      </c>
      <c r="AF447" s="21" t="e">
        <f t="shared" si="206"/>
        <v>#REF!</v>
      </c>
      <c r="AG447" s="21" t="e">
        <f t="shared" si="206"/>
        <v>#REF!</v>
      </c>
      <c r="AH447" s="21" t="e">
        <f t="shared" si="206"/>
        <v>#REF!</v>
      </c>
      <c r="AI447" s="21" t="e">
        <f t="shared" si="206"/>
        <v>#REF!</v>
      </c>
      <c r="AJ447" s="21" t="e">
        <f t="shared" si="206"/>
        <v>#REF!</v>
      </c>
      <c r="AK447" s="21" t="e">
        <f>AK446/24</f>
        <v>#REF!</v>
      </c>
      <c r="AL447" s="21" t="e">
        <f>AL446/24</f>
        <v>#REF!</v>
      </c>
      <c r="AM447" s="21" t="e">
        <f t="shared" ref="AM447:AN447" si="207">AM446/24</f>
        <v>#REF!</v>
      </c>
      <c r="AN447" s="21" t="e">
        <f t="shared" si="207"/>
        <v>#REF!</v>
      </c>
    </row>
    <row r="448" spans="1:40" x14ac:dyDescent="0.15">
      <c r="B448" s="29"/>
      <c r="C448" s="341" t="s">
        <v>572</v>
      </c>
      <c r="D448" s="23"/>
      <c r="E448" s="75" t="s">
        <v>672</v>
      </c>
      <c r="F448" s="130" t="s">
        <v>31</v>
      </c>
      <c r="G448" s="60" t="s">
        <v>56</v>
      </c>
      <c r="H448" s="59">
        <v>1</v>
      </c>
      <c r="I448" s="107">
        <f>SUM(H448:H449)</f>
        <v>3</v>
      </c>
      <c r="K448" s="231">
        <v>44620</v>
      </c>
      <c r="L448" s="231">
        <v>44819</v>
      </c>
      <c r="M448" s="239">
        <v>0.3</v>
      </c>
      <c r="N448" s="4" t="e">
        <f ca="1">IF(YEAR(#REF!)=YEAR(TODAY()),IF(MONTH(#REF!)-MONTH(TODAY())&gt;0,IF(MONTH(#REF!)-MONTH(TODAY())&lt;=3,"Renovar Contrato?",""),""),"")</f>
        <v>#REF!</v>
      </c>
      <c r="P448" s="28" t="e">
        <f>IF(#REF!=P$1,#REF!," ")</f>
        <v>#REF!</v>
      </c>
      <c r="Q448" s="28" t="e">
        <f>IF(#REF!=Q$1,#REF!," ")</f>
        <v>#REF!</v>
      </c>
      <c r="R448" s="28" t="e">
        <f>IF(#REF!=R$1,#REF!," ")</f>
        <v>#REF!</v>
      </c>
      <c r="S448" s="28" t="e">
        <f>IF(#REF!=S$1,#REF!," ")</f>
        <v>#REF!</v>
      </c>
      <c r="T448" s="28" t="e">
        <f>IF(#REF!=T$1,#REF!," ")</f>
        <v>#REF!</v>
      </c>
      <c r="U448" s="28" t="e">
        <f>IF(#REF!=U$1,#REF!," ")</f>
        <v>#REF!</v>
      </c>
      <c r="V448" s="28" t="e">
        <f>IF(#REF!=V$1,#REF!," ")</f>
        <v>#REF!</v>
      </c>
      <c r="W448" s="28" t="e">
        <f>IF(#REF!=W$1,#REF!," ")</f>
        <v>#REF!</v>
      </c>
      <c r="X448" s="28" t="e">
        <f>IF(#REF!=X$1,#REF!," ")</f>
        <v>#REF!</v>
      </c>
      <c r="Y448" s="28" t="e">
        <f>IF(#REF!=Y$1,#REF!," ")</f>
        <v>#REF!</v>
      </c>
      <c r="Z448" s="28" t="e">
        <f>IF(#REF!=Z$1,#REF!," ")</f>
        <v>#REF!</v>
      </c>
      <c r="AA448" s="28" t="e">
        <f>IF(#REF!=AA$1,#REF!," ")</f>
        <v>#REF!</v>
      </c>
      <c r="AB448" s="28" t="e">
        <f>IF(#REF!=AB$1,#REF!," ")</f>
        <v>#REF!</v>
      </c>
      <c r="AC448" s="28" t="e">
        <f>IF(#REF!=AC$1,#REF!," ")</f>
        <v>#REF!</v>
      </c>
      <c r="AD448" s="28" t="e">
        <f>IF(#REF!=AD$1,#REF!," ")</f>
        <v>#REF!</v>
      </c>
      <c r="AE448" s="28" t="e">
        <f>IF(#REF!=AE$1,#REF!," ")</f>
        <v>#REF!</v>
      </c>
      <c r="AF448" s="28" t="e">
        <f>IF(#REF!=AF$1,#REF!," ")</f>
        <v>#REF!</v>
      </c>
      <c r="AG448" s="28" t="e">
        <f>IF(#REF!=AG$1,#REF!," ")</f>
        <v>#REF!</v>
      </c>
      <c r="AH448" s="28" t="e">
        <f>IF(#REF!=AH$1,#REF!," ")</f>
        <v>#REF!</v>
      </c>
      <c r="AI448" s="28" t="e">
        <f>IF(#REF!=AI$1,#REF!," ")</f>
        <v>#REF!</v>
      </c>
      <c r="AJ448" s="28" t="e">
        <f>IF(#REF!=AJ$1,#REF!," ")</f>
        <v>#REF!</v>
      </c>
      <c r="AK448" s="28" t="e">
        <f>IF(#REF!=AK$1,#REF!," ")</f>
        <v>#REF!</v>
      </c>
      <c r="AL448" s="28" t="e">
        <f>IF(#REF!=AL$1,#REF!," ")</f>
        <v>#REF!</v>
      </c>
      <c r="AM448" s="28" t="e">
        <f>IF(#REF!=AM$1,#REF!," ")</f>
        <v>#REF!</v>
      </c>
      <c r="AN448" s="28" t="e">
        <f>IF(#REF!=AN$1,#REF!," ")</f>
        <v>#REF!</v>
      </c>
    </row>
    <row r="449" spans="1:40" x14ac:dyDescent="0.15">
      <c r="C449" s="342" t="s">
        <v>559</v>
      </c>
      <c r="D449" s="23"/>
      <c r="E449" s="75" t="s">
        <v>389</v>
      </c>
      <c r="F449" s="130" t="s">
        <v>31</v>
      </c>
      <c r="G449" s="60" t="s">
        <v>56</v>
      </c>
      <c r="H449" s="59">
        <v>2</v>
      </c>
      <c r="I449" s="107"/>
      <c r="N449" s="4"/>
      <c r="P449" s="28" t="e">
        <f>IF(#REF!=P$1,#REF!," ")</f>
        <v>#REF!</v>
      </c>
      <c r="Q449" s="28" t="e">
        <f>IF(#REF!=Q$1,#REF!," ")</f>
        <v>#REF!</v>
      </c>
      <c r="R449" s="28" t="e">
        <f>IF(#REF!=R$1,#REF!," ")</f>
        <v>#REF!</v>
      </c>
      <c r="S449" s="28" t="e">
        <f>IF(#REF!=S$1,#REF!," ")</f>
        <v>#REF!</v>
      </c>
      <c r="T449" s="28" t="e">
        <f>IF(#REF!=T$1,#REF!," ")</f>
        <v>#REF!</v>
      </c>
      <c r="U449" s="28" t="e">
        <f>IF(#REF!=U$1,#REF!," ")</f>
        <v>#REF!</v>
      </c>
      <c r="V449" s="28" t="e">
        <f>IF(#REF!=V$1,#REF!," ")</f>
        <v>#REF!</v>
      </c>
      <c r="W449" s="28" t="e">
        <f>IF(#REF!=W$1,#REF!," ")</f>
        <v>#REF!</v>
      </c>
      <c r="X449" s="28" t="e">
        <f>IF(#REF!=X$1,#REF!," ")</f>
        <v>#REF!</v>
      </c>
      <c r="Y449" s="28" t="e">
        <f>IF(#REF!=Y$1,#REF!," ")</f>
        <v>#REF!</v>
      </c>
      <c r="Z449" s="28" t="e">
        <f>IF(#REF!=Z$1,#REF!," ")</f>
        <v>#REF!</v>
      </c>
      <c r="AA449" s="28" t="e">
        <f>IF(#REF!=AA$1,#REF!," ")</f>
        <v>#REF!</v>
      </c>
      <c r="AB449" s="28" t="e">
        <f>IF(#REF!=AB$1,#REF!," ")</f>
        <v>#REF!</v>
      </c>
      <c r="AC449" s="28" t="e">
        <f>IF(#REF!=AC$1,#REF!," ")</f>
        <v>#REF!</v>
      </c>
      <c r="AD449" s="28" t="e">
        <f>IF(#REF!=AD$1,#REF!," ")</f>
        <v>#REF!</v>
      </c>
      <c r="AE449" s="28" t="e">
        <f>IF(#REF!=AE$1,#REF!," ")</f>
        <v>#REF!</v>
      </c>
      <c r="AF449" s="28" t="e">
        <f>IF(#REF!=AF$1,#REF!," ")</f>
        <v>#REF!</v>
      </c>
      <c r="AG449" s="28" t="e">
        <f>IF(#REF!=AG$1,#REF!," ")</f>
        <v>#REF!</v>
      </c>
      <c r="AH449" s="28" t="e">
        <f>IF(#REF!=AH$1,#REF!," ")</f>
        <v>#REF!</v>
      </c>
      <c r="AI449" s="28" t="e">
        <f>IF(#REF!=AI$1,#REF!," ")</f>
        <v>#REF!</v>
      </c>
      <c r="AJ449" s="28" t="e">
        <f>IF(#REF!=AJ$1,#REF!," ")</f>
        <v>#REF!</v>
      </c>
      <c r="AK449" s="28" t="e">
        <f>IF(#REF!=AK$1,#REF!," ")</f>
        <v>#REF!</v>
      </c>
      <c r="AL449" s="28" t="e">
        <f>IF(#REF!=AL$1,#REF!," ")</f>
        <v>#REF!</v>
      </c>
      <c r="AM449" s="28" t="e">
        <f>IF(#REF!=AM$1,#REF!," ")</f>
        <v>#REF!</v>
      </c>
      <c r="AN449" s="28" t="e">
        <f>IF(#REF!=AN$1,#REF!," ")</f>
        <v>#REF!</v>
      </c>
    </row>
    <row r="450" spans="1:40" x14ac:dyDescent="0.15">
      <c r="C450" s="71"/>
      <c r="D450" s="23"/>
      <c r="E450" s="105" t="s">
        <v>267</v>
      </c>
      <c r="F450" s="130" t="s">
        <v>31</v>
      </c>
      <c r="G450" s="60" t="s">
        <v>59</v>
      </c>
      <c r="H450" s="165">
        <v>4</v>
      </c>
      <c r="I450" s="107">
        <f>SUM(H450)</f>
        <v>4</v>
      </c>
      <c r="N450" s="4"/>
    </row>
    <row r="451" spans="1:40" x14ac:dyDescent="0.15">
      <c r="A451" s="198"/>
      <c r="B451" s="198"/>
      <c r="C451" s="201"/>
      <c r="D451" s="200"/>
      <c r="E451" s="201"/>
      <c r="F451" s="202"/>
      <c r="G451" s="203"/>
      <c r="H451" s="202"/>
      <c r="I451" s="204"/>
      <c r="J451" s="204"/>
      <c r="K451" s="253"/>
      <c r="L451" s="253"/>
      <c r="M451" s="254"/>
      <c r="N451" s="4" t="e">
        <f ca="1">IF(YEAR(#REF!)=YEAR(TODAY()),IF(MONTH(#REF!)-MONTH(TODAY())&gt;0,IF(MONTH(#REF!)-MONTH(TODAY())&lt;=3,"Renovar Contrato?",""),""),"")</f>
        <v>#REF!</v>
      </c>
      <c r="O451" s="47">
        <f>SUM(P451:AN451)</f>
        <v>7</v>
      </c>
      <c r="P451" s="22">
        <f>SUM(P453:P454)</f>
        <v>0</v>
      </c>
      <c r="Q451" s="22">
        <f t="shared" ref="Q451:AN451" si="208">SUM(Q453:Q454)</f>
        <v>4</v>
      </c>
      <c r="R451" s="22">
        <f t="shared" si="208"/>
        <v>0</v>
      </c>
      <c r="S451" s="22">
        <f t="shared" si="208"/>
        <v>0</v>
      </c>
      <c r="T451" s="22">
        <f t="shared" si="208"/>
        <v>0</v>
      </c>
      <c r="U451" s="22">
        <f t="shared" si="208"/>
        <v>3</v>
      </c>
      <c r="V451" s="22">
        <f t="shared" si="208"/>
        <v>0</v>
      </c>
      <c r="W451" s="22">
        <f t="shared" si="208"/>
        <v>0</v>
      </c>
      <c r="X451" s="22">
        <f t="shared" si="208"/>
        <v>0</v>
      </c>
      <c r="Y451" s="22">
        <f t="shared" si="208"/>
        <v>0</v>
      </c>
      <c r="Z451" s="22">
        <f t="shared" si="208"/>
        <v>0</v>
      </c>
      <c r="AA451" s="22">
        <f t="shared" si="208"/>
        <v>0</v>
      </c>
      <c r="AB451" s="22">
        <f t="shared" si="208"/>
        <v>0</v>
      </c>
      <c r="AC451" s="22">
        <f t="shared" si="208"/>
        <v>0</v>
      </c>
      <c r="AD451" s="22">
        <f t="shared" si="208"/>
        <v>0</v>
      </c>
      <c r="AE451" s="22">
        <f t="shared" si="208"/>
        <v>0</v>
      </c>
      <c r="AF451" s="22">
        <f t="shared" si="208"/>
        <v>0</v>
      </c>
      <c r="AG451" s="22">
        <f t="shared" si="208"/>
        <v>0</v>
      </c>
      <c r="AH451" s="22">
        <f t="shared" si="208"/>
        <v>0</v>
      </c>
      <c r="AI451" s="22">
        <f t="shared" si="208"/>
        <v>0</v>
      </c>
      <c r="AJ451" s="22">
        <f t="shared" si="208"/>
        <v>0</v>
      </c>
      <c r="AK451" s="22">
        <f t="shared" si="208"/>
        <v>0</v>
      </c>
      <c r="AL451" s="22">
        <f t="shared" si="208"/>
        <v>0</v>
      </c>
      <c r="AM451" s="22">
        <f t="shared" si="208"/>
        <v>0</v>
      </c>
      <c r="AN451" s="22">
        <f t="shared" si="208"/>
        <v>0</v>
      </c>
    </row>
    <row r="452" spans="1:40" x14ac:dyDescent="0.15">
      <c r="A452" s="112" t="s">
        <v>258</v>
      </c>
      <c r="B452" s="112" t="s">
        <v>61</v>
      </c>
      <c r="C452" s="141" t="s">
        <v>200</v>
      </c>
      <c r="D452" s="86" t="s">
        <v>64</v>
      </c>
      <c r="E452" s="207"/>
      <c r="F452" s="61"/>
      <c r="G452" s="106"/>
      <c r="H452" s="109"/>
      <c r="I452" s="91">
        <f>SUM(I453:I454)</f>
        <v>11</v>
      </c>
      <c r="J452" s="88">
        <f>I452/2</f>
        <v>5.5</v>
      </c>
      <c r="K452" s="231">
        <v>44455</v>
      </c>
      <c r="L452" s="62">
        <v>44619</v>
      </c>
      <c r="M452" s="239">
        <v>0.3</v>
      </c>
      <c r="N452" s="4" t="e">
        <f ca="1">IF(YEAR(#REF!)=YEAR(TODAY()),IF(MONTH(#REF!)-MONTH(TODAY())&gt;0,IF(MONTH(#REF!)-MONTH(TODAY())&lt;=3,"Renovar Contrato?",""),""),"")</f>
        <v>#REF!</v>
      </c>
      <c r="O452" s="47">
        <f>SUM(P452:AN452)</f>
        <v>0.29166666666666663</v>
      </c>
      <c r="P452" s="21">
        <f>P451/24</f>
        <v>0</v>
      </c>
      <c r="Q452" s="21">
        <f t="shared" ref="Q452:AJ452" si="209">Q451/24</f>
        <v>0.16666666666666666</v>
      </c>
      <c r="R452" s="21">
        <f t="shared" si="209"/>
        <v>0</v>
      </c>
      <c r="S452" s="21">
        <f t="shared" si="209"/>
        <v>0</v>
      </c>
      <c r="T452" s="21">
        <f t="shared" si="209"/>
        <v>0</v>
      </c>
      <c r="U452" s="21">
        <f t="shared" si="209"/>
        <v>0.125</v>
      </c>
      <c r="V452" s="21">
        <f t="shared" si="209"/>
        <v>0</v>
      </c>
      <c r="W452" s="21">
        <f t="shared" si="209"/>
        <v>0</v>
      </c>
      <c r="X452" s="21">
        <f t="shared" si="209"/>
        <v>0</v>
      </c>
      <c r="Y452" s="21">
        <f t="shared" si="209"/>
        <v>0</v>
      </c>
      <c r="Z452" s="21">
        <f t="shared" si="209"/>
        <v>0</v>
      </c>
      <c r="AA452" s="21">
        <f t="shared" si="209"/>
        <v>0</v>
      </c>
      <c r="AB452" s="21">
        <f t="shared" si="209"/>
        <v>0</v>
      </c>
      <c r="AC452" s="21">
        <f t="shared" si="209"/>
        <v>0</v>
      </c>
      <c r="AD452" s="21">
        <f t="shared" si="209"/>
        <v>0</v>
      </c>
      <c r="AE452" s="21">
        <f t="shared" si="209"/>
        <v>0</v>
      </c>
      <c r="AF452" s="21">
        <f t="shared" si="209"/>
        <v>0</v>
      </c>
      <c r="AG452" s="21">
        <f t="shared" si="209"/>
        <v>0</v>
      </c>
      <c r="AH452" s="21">
        <f t="shared" si="209"/>
        <v>0</v>
      </c>
      <c r="AI452" s="21">
        <f t="shared" si="209"/>
        <v>0</v>
      </c>
      <c r="AJ452" s="21">
        <f t="shared" si="209"/>
        <v>0</v>
      </c>
      <c r="AK452" s="21">
        <f>AK451/24</f>
        <v>0</v>
      </c>
      <c r="AL452" s="21">
        <f>AL451/24</f>
        <v>0</v>
      </c>
      <c r="AM452" s="21">
        <f t="shared" ref="AM452:AN452" si="210">AM451/24</f>
        <v>0</v>
      </c>
      <c r="AN452" s="21">
        <f t="shared" si="210"/>
        <v>0</v>
      </c>
    </row>
    <row r="453" spans="1:40" x14ac:dyDescent="0.15">
      <c r="A453" s="224"/>
      <c r="B453" s="48"/>
      <c r="C453" s="341" t="s">
        <v>572</v>
      </c>
      <c r="D453" s="49"/>
      <c r="E453" s="105" t="s">
        <v>102</v>
      </c>
      <c r="F453" s="59" t="s">
        <v>13</v>
      </c>
      <c r="G453" s="60" t="s">
        <v>55</v>
      </c>
      <c r="H453" s="59">
        <v>4</v>
      </c>
      <c r="I453" s="28">
        <f>SUM(H453)</f>
        <v>4</v>
      </c>
      <c r="J453" s="371"/>
      <c r="K453" s="231">
        <v>44620</v>
      </c>
      <c r="L453" s="231">
        <v>44819</v>
      </c>
      <c r="M453" s="239">
        <v>0.55000000000000004</v>
      </c>
      <c r="N453" s="4" t="str">
        <f ca="1">IF(YEAR(L467)=YEAR(TODAY()),IF(MONTH(L467)-MONTH(TODAY())&gt;0,IF(MONTH(L467)-MONTH(TODAY())&lt;=3,"Renovar Contrato?",""),""),"")</f>
        <v/>
      </c>
      <c r="P453" s="28" t="str">
        <f t="shared" ref="P453:AE454" si="211">IF($F453=P$1,$H453," ")</f>
        <v xml:space="preserve"> </v>
      </c>
      <c r="Q453" s="28">
        <f t="shared" si="211"/>
        <v>4</v>
      </c>
      <c r="R453" s="28" t="str">
        <f t="shared" si="211"/>
        <v xml:space="preserve"> </v>
      </c>
      <c r="S453" s="28" t="str">
        <f t="shared" si="211"/>
        <v xml:space="preserve"> </v>
      </c>
      <c r="T453" s="28" t="str">
        <f t="shared" si="211"/>
        <v xml:space="preserve"> </v>
      </c>
      <c r="U453" s="28" t="str">
        <f t="shared" si="211"/>
        <v xml:space="preserve"> </v>
      </c>
      <c r="V453" s="28" t="str">
        <f t="shared" si="211"/>
        <v xml:space="preserve"> </v>
      </c>
      <c r="W453" s="28" t="str">
        <f t="shared" si="211"/>
        <v xml:space="preserve"> </v>
      </c>
      <c r="X453" s="28" t="str">
        <f t="shared" si="211"/>
        <v xml:space="preserve"> </v>
      </c>
      <c r="Y453" s="28" t="str">
        <f t="shared" si="211"/>
        <v xml:space="preserve"> </v>
      </c>
      <c r="Z453" s="28" t="str">
        <f t="shared" si="211"/>
        <v xml:space="preserve"> </v>
      </c>
      <c r="AA453" s="28" t="str">
        <f t="shared" si="211"/>
        <v xml:space="preserve"> </v>
      </c>
      <c r="AB453" s="28" t="str">
        <f t="shared" si="211"/>
        <v xml:space="preserve"> </v>
      </c>
      <c r="AC453" s="28" t="str">
        <f t="shared" si="211"/>
        <v xml:space="preserve"> </v>
      </c>
      <c r="AD453" s="28" t="str">
        <f t="shared" si="211"/>
        <v xml:space="preserve"> </v>
      </c>
      <c r="AE453" s="28" t="str">
        <f t="shared" si="211"/>
        <v xml:space="preserve"> </v>
      </c>
      <c r="AF453" s="28" t="str">
        <f t="shared" ref="AF453:AN454" si="212">IF($F453=AF$1,$H453," ")</f>
        <v xml:space="preserve"> </v>
      </c>
      <c r="AG453" s="28" t="str">
        <f t="shared" si="212"/>
        <v xml:space="preserve"> </v>
      </c>
      <c r="AH453" s="28" t="str">
        <f t="shared" si="212"/>
        <v xml:space="preserve"> </v>
      </c>
      <c r="AI453" s="28" t="str">
        <f t="shared" si="212"/>
        <v xml:space="preserve"> </v>
      </c>
      <c r="AJ453" s="28" t="str">
        <f t="shared" si="212"/>
        <v xml:space="preserve"> </v>
      </c>
      <c r="AK453" s="28" t="str">
        <f t="shared" si="212"/>
        <v xml:space="preserve"> </v>
      </c>
      <c r="AL453" s="28" t="str">
        <f t="shared" si="212"/>
        <v xml:space="preserve"> </v>
      </c>
      <c r="AM453" s="28" t="str">
        <f t="shared" si="212"/>
        <v xml:space="preserve"> </v>
      </c>
      <c r="AN453" s="28" t="str">
        <f t="shared" si="212"/>
        <v xml:space="preserve"> </v>
      </c>
    </row>
    <row r="454" spans="1:40" x14ac:dyDescent="0.15">
      <c r="A454" s="224"/>
      <c r="B454" s="371"/>
      <c r="C454" s="351" t="s">
        <v>560</v>
      </c>
      <c r="D454" s="68"/>
      <c r="E454" s="73" t="s">
        <v>201</v>
      </c>
      <c r="F454" s="165" t="s">
        <v>24</v>
      </c>
      <c r="G454" s="110" t="s">
        <v>59</v>
      </c>
      <c r="H454" s="68">
        <v>3</v>
      </c>
      <c r="I454" s="27">
        <f>SUM(H454:H455)</f>
        <v>7</v>
      </c>
      <c r="J454" s="371"/>
      <c r="N454" s="4" t="str">
        <f ca="1">IF(YEAR(L468)=YEAR(TODAY()),IF(MONTH(L468)-MONTH(TODAY())&gt;0,IF(MONTH(L468)-MONTH(TODAY())&lt;=3,"Renovar Contrato?",""),""),"")</f>
        <v/>
      </c>
      <c r="P454" s="28" t="str">
        <f t="shared" si="211"/>
        <v xml:space="preserve"> </v>
      </c>
      <c r="Q454" s="28" t="str">
        <f t="shared" si="211"/>
        <v xml:space="preserve"> </v>
      </c>
      <c r="R454" s="28" t="str">
        <f t="shared" si="211"/>
        <v xml:space="preserve"> </v>
      </c>
      <c r="S454" s="28" t="str">
        <f t="shared" si="211"/>
        <v xml:space="preserve"> </v>
      </c>
      <c r="T454" s="28" t="str">
        <f t="shared" si="211"/>
        <v xml:space="preserve"> </v>
      </c>
      <c r="U454" s="28">
        <f t="shared" si="211"/>
        <v>3</v>
      </c>
      <c r="V454" s="28" t="str">
        <f t="shared" si="211"/>
        <v xml:space="preserve"> </v>
      </c>
      <c r="W454" s="28" t="str">
        <f t="shared" si="211"/>
        <v xml:space="preserve"> </v>
      </c>
      <c r="X454" s="28" t="str">
        <f t="shared" si="211"/>
        <v xml:space="preserve"> </v>
      </c>
      <c r="Y454" s="28" t="str">
        <f t="shared" si="211"/>
        <v xml:space="preserve"> </v>
      </c>
      <c r="Z454" s="28" t="str">
        <f t="shared" si="211"/>
        <v xml:space="preserve"> </v>
      </c>
      <c r="AA454" s="28" t="str">
        <f t="shared" si="211"/>
        <v xml:space="preserve"> </v>
      </c>
      <c r="AB454" s="28" t="str">
        <f t="shared" si="211"/>
        <v xml:space="preserve"> </v>
      </c>
      <c r="AC454" s="28" t="str">
        <f t="shared" si="211"/>
        <v xml:space="preserve"> </v>
      </c>
      <c r="AD454" s="28" t="str">
        <f t="shared" si="211"/>
        <v xml:space="preserve"> </v>
      </c>
      <c r="AE454" s="28" t="str">
        <f t="shared" si="211"/>
        <v xml:space="preserve"> </v>
      </c>
      <c r="AF454" s="28" t="str">
        <f t="shared" si="212"/>
        <v xml:space="preserve"> </v>
      </c>
      <c r="AG454" s="28" t="str">
        <f t="shared" si="212"/>
        <v xml:space="preserve"> </v>
      </c>
      <c r="AH454" s="28" t="str">
        <f t="shared" si="212"/>
        <v xml:space="preserve"> </v>
      </c>
      <c r="AI454" s="28" t="str">
        <f t="shared" si="212"/>
        <v xml:space="preserve"> </v>
      </c>
      <c r="AJ454" s="28" t="str">
        <f t="shared" si="212"/>
        <v xml:space="preserve"> </v>
      </c>
      <c r="AK454" s="28" t="str">
        <f t="shared" si="212"/>
        <v xml:space="preserve"> </v>
      </c>
      <c r="AL454" s="28" t="str">
        <f t="shared" si="212"/>
        <v xml:space="preserve"> </v>
      </c>
      <c r="AM454" s="28" t="str">
        <f t="shared" si="212"/>
        <v xml:space="preserve"> </v>
      </c>
      <c r="AN454" s="28" t="str">
        <f t="shared" si="212"/>
        <v xml:space="preserve"> </v>
      </c>
    </row>
    <row r="455" spans="1:40" x14ac:dyDescent="0.15">
      <c r="A455" s="224"/>
      <c r="B455" s="371"/>
      <c r="C455" s="111"/>
      <c r="D455" s="68"/>
      <c r="E455" s="73" t="s">
        <v>208</v>
      </c>
      <c r="F455" s="165" t="s">
        <v>13</v>
      </c>
      <c r="G455" s="110" t="s">
        <v>59</v>
      </c>
      <c r="H455" s="165">
        <v>4</v>
      </c>
      <c r="I455" s="27"/>
      <c r="J455" s="371"/>
      <c r="N455" s="4"/>
    </row>
    <row r="456" spans="1:40" x14ac:dyDescent="0.15">
      <c r="A456" s="198"/>
      <c r="B456" s="198"/>
      <c r="C456" s="199"/>
      <c r="D456" s="200"/>
      <c r="E456" s="201"/>
      <c r="F456" s="202"/>
      <c r="G456" s="203"/>
      <c r="H456" s="202"/>
      <c r="I456" s="204"/>
      <c r="J456" s="204"/>
      <c r="K456" s="248"/>
      <c r="L456" s="248"/>
      <c r="M456" s="249"/>
      <c r="N456" s="4" t="str">
        <f ca="1">IF(YEAR(L469)=YEAR(TODAY()),IF(MONTH(L469)-MONTH(TODAY())&gt;0,IF(MONTH(L469)-MONTH(TODAY())&lt;=3,"Renovar Contrato?",""),""),"")</f>
        <v/>
      </c>
      <c r="O456" s="47">
        <f>SUM(P456:AN456)</f>
        <v>0</v>
      </c>
      <c r="P456" s="22">
        <f t="shared" ref="P456:AN456" si="213">SUM(P458:P458)</f>
        <v>0</v>
      </c>
      <c r="Q456" s="22">
        <f t="shared" si="213"/>
        <v>0</v>
      </c>
      <c r="R456" s="22">
        <f t="shared" si="213"/>
        <v>0</v>
      </c>
      <c r="S456" s="22">
        <f t="shared" si="213"/>
        <v>0</v>
      </c>
      <c r="T456" s="22">
        <f t="shared" si="213"/>
        <v>0</v>
      </c>
      <c r="U456" s="22">
        <f t="shared" si="213"/>
        <v>0</v>
      </c>
      <c r="V456" s="22">
        <f t="shared" si="213"/>
        <v>0</v>
      </c>
      <c r="W456" s="22">
        <f t="shared" si="213"/>
        <v>0</v>
      </c>
      <c r="X456" s="22">
        <f t="shared" si="213"/>
        <v>0</v>
      </c>
      <c r="Y456" s="22">
        <f t="shared" si="213"/>
        <v>0</v>
      </c>
      <c r="Z456" s="22">
        <f t="shared" si="213"/>
        <v>0</v>
      </c>
      <c r="AA456" s="22">
        <f t="shared" si="213"/>
        <v>0</v>
      </c>
      <c r="AB456" s="22">
        <f t="shared" si="213"/>
        <v>0</v>
      </c>
      <c r="AC456" s="22">
        <f t="shared" si="213"/>
        <v>0</v>
      </c>
      <c r="AD456" s="22">
        <f t="shared" si="213"/>
        <v>0</v>
      </c>
      <c r="AE456" s="22">
        <f t="shared" si="213"/>
        <v>0</v>
      </c>
      <c r="AF456" s="22">
        <f t="shared" si="213"/>
        <v>0</v>
      </c>
      <c r="AG456" s="22">
        <f t="shared" si="213"/>
        <v>0</v>
      </c>
      <c r="AH456" s="22">
        <f t="shared" si="213"/>
        <v>0</v>
      </c>
      <c r="AI456" s="22">
        <f t="shared" si="213"/>
        <v>0</v>
      </c>
      <c r="AJ456" s="22">
        <f t="shared" si="213"/>
        <v>0</v>
      </c>
      <c r="AK456" s="22">
        <f t="shared" si="213"/>
        <v>0</v>
      </c>
      <c r="AL456" s="22">
        <f t="shared" si="213"/>
        <v>0</v>
      </c>
      <c r="AM456" s="22">
        <f t="shared" si="213"/>
        <v>0</v>
      </c>
      <c r="AN456" s="22">
        <f t="shared" si="213"/>
        <v>0</v>
      </c>
    </row>
    <row r="457" spans="1:40" x14ac:dyDescent="0.15">
      <c r="A457" s="112" t="s">
        <v>402</v>
      </c>
      <c r="B457" s="112" t="s">
        <v>61</v>
      </c>
      <c r="C457" s="161" t="s">
        <v>398</v>
      </c>
      <c r="D457" s="142" t="s">
        <v>64</v>
      </c>
      <c r="E457" s="143"/>
      <c r="F457" s="61"/>
      <c r="G457" s="106"/>
      <c r="H457" s="109"/>
      <c r="I457" s="118">
        <f>SUM(I458:I466)</f>
        <v>16</v>
      </c>
      <c r="J457" s="107">
        <f>I457/2</f>
        <v>8</v>
      </c>
      <c r="K457" s="231">
        <v>44455</v>
      </c>
      <c r="L457" s="231">
        <v>44819</v>
      </c>
      <c r="M457" s="250">
        <v>0.59</v>
      </c>
      <c r="N457" s="4" t="e">
        <f ca="1">IF(YEAR(#REF!)=YEAR(TODAY()),IF(MONTH(#REF!)-MONTH(TODAY())&gt;0,IF(MONTH(#REF!)-MONTH(TODAY())&lt;=3,"Renovar Contrato?",""),""),"")</f>
        <v>#REF!</v>
      </c>
      <c r="O457" s="47">
        <f>SUM(P457:AN457)</f>
        <v>0</v>
      </c>
      <c r="P457" s="21">
        <f>P456/24</f>
        <v>0</v>
      </c>
      <c r="Q457" s="21">
        <f t="shared" ref="Q457:AJ457" si="214">Q456/24</f>
        <v>0</v>
      </c>
      <c r="R457" s="21">
        <f t="shared" si="214"/>
        <v>0</v>
      </c>
      <c r="S457" s="21">
        <f t="shared" si="214"/>
        <v>0</v>
      </c>
      <c r="T457" s="21">
        <f t="shared" si="214"/>
        <v>0</v>
      </c>
      <c r="U457" s="21">
        <f t="shared" si="214"/>
        <v>0</v>
      </c>
      <c r="V457" s="21">
        <f t="shared" si="214"/>
        <v>0</v>
      </c>
      <c r="W457" s="21">
        <f t="shared" si="214"/>
        <v>0</v>
      </c>
      <c r="X457" s="21">
        <f t="shared" si="214"/>
        <v>0</v>
      </c>
      <c r="Y457" s="21">
        <f t="shared" si="214"/>
        <v>0</v>
      </c>
      <c r="Z457" s="21">
        <f t="shared" si="214"/>
        <v>0</v>
      </c>
      <c r="AA457" s="21">
        <f t="shared" si="214"/>
        <v>0</v>
      </c>
      <c r="AB457" s="21">
        <f t="shared" si="214"/>
        <v>0</v>
      </c>
      <c r="AC457" s="21">
        <f t="shared" si="214"/>
        <v>0</v>
      </c>
      <c r="AD457" s="21">
        <f t="shared" si="214"/>
        <v>0</v>
      </c>
      <c r="AE457" s="21">
        <f t="shared" si="214"/>
        <v>0</v>
      </c>
      <c r="AF457" s="21">
        <f t="shared" si="214"/>
        <v>0</v>
      </c>
      <c r="AG457" s="21">
        <f t="shared" si="214"/>
        <v>0</v>
      </c>
      <c r="AH457" s="21">
        <f t="shared" si="214"/>
        <v>0</v>
      </c>
      <c r="AI457" s="21">
        <f t="shared" si="214"/>
        <v>0</v>
      </c>
      <c r="AJ457" s="21">
        <f t="shared" si="214"/>
        <v>0</v>
      </c>
      <c r="AK457" s="21">
        <f>AK456/24</f>
        <v>0</v>
      </c>
      <c r="AL457" s="21">
        <f>AL456/24</f>
        <v>0</v>
      </c>
      <c r="AM457" s="21">
        <f t="shared" ref="AM457:AN457" si="215">AM456/24</f>
        <v>0</v>
      </c>
      <c r="AN457" s="21">
        <f t="shared" si="215"/>
        <v>0</v>
      </c>
    </row>
    <row r="458" spans="1:40" x14ac:dyDescent="0.15">
      <c r="A458" s="224"/>
      <c r="B458" s="48"/>
      <c r="C458" s="197"/>
      <c r="D458" s="49"/>
      <c r="E458" s="105" t="s">
        <v>570</v>
      </c>
      <c r="F458" s="59" t="s">
        <v>14</v>
      </c>
      <c r="G458" s="60" t="s">
        <v>56</v>
      </c>
      <c r="H458" s="68">
        <v>2</v>
      </c>
      <c r="I458" s="107">
        <f>SUM(H458:H463)</f>
        <v>10</v>
      </c>
      <c r="J458" s="371"/>
      <c r="K458" s="247"/>
      <c r="L458" s="247"/>
      <c r="N458" s="4"/>
    </row>
    <row r="459" spans="1:40" x14ac:dyDescent="0.15">
      <c r="A459" s="224"/>
      <c r="B459" s="48"/>
      <c r="C459" s="351"/>
      <c r="D459" s="49"/>
      <c r="E459" s="105" t="s">
        <v>571</v>
      </c>
      <c r="F459" s="59" t="s">
        <v>14</v>
      </c>
      <c r="G459" s="60" t="s">
        <v>56</v>
      </c>
      <c r="H459" s="59">
        <v>2</v>
      </c>
      <c r="I459" s="107"/>
      <c r="J459" s="371"/>
      <c r="K459" s="247"/>
      <c r="L459" s="247"/>
      <c r="N459" s="4"/>
    </row>
    <row r="460" spans="1:40" x14ac:dyDescent="0.15">
      <c r="A460" s="224"/>
      <c r="B460" s="48"/>
      <c r="C460" s="351"/>
      <c r="D460" s="49"/>
      <c r="E460" s="75" t="s">
        <v>588</v>
      </c>
      <c r="F460" s="220" t="s">
        <v>76</v>
      </c>
      <c r="G460" s="60" t="s">
        <v>56</v>
      </c>
      <c r="H460" s="59">
        <v>1</v>
      </c>
      <c r="I460" s="107"/>
      <c r="J460" s="371"/>
      <c r="K460" s="247"/>
      <c r="L460" s="247"/>
      <c r="N460" s="4"/>
    </row>
    <row r="461" spans="1:40" x14ac:dyDescent="0.15">
      <c r="A461" s="224"/>
      <c r="B461" s="371"/>
      <c r="C461" s="210"/>
      <c r="D461" s="49"/>
      <c r="E461" s="75" t="s">
        <v>589</v>
      </c>
      <c r="F461" s="220" t="s">
        <v>76</v>
      </c>
      <c r="G461" s="60" t="s">
        <v>56</v>
      </c>
      <c r="H461" s="59">
        <v>2</v>
      </c>
      <c r="I461" s="27"/>
      <c r="J461" s="371"/>
      <c r="K461" s="247"/>
      <c r="L461" s="247"/>
      <c r="N461" s="4"/>
    </row>
    <row r="462" spans="1:40" x14ac:dyDescent="0.15">
      <c r="A462" s="224"/>
      <c r="B462" s="371"/>
      <c r="C462" s="210"/>
      <c r="D462" s="49"/>
      <c r="E462" s="75" t="s">
        <v>590</v>
      </c>
      <c r="F462" s="220" t="s">
        <v>76</v>
      </c>
      <c r="G462" s="60" t="s">
        <v>56</v>
      </c>
      <c r="H462" s="59">
        <v>1</v>
      </c>
      <c r="I462" s="27"/>
      <c r="J462" s="371"/>
      <c r="K462" s="247"/>
      <c r="L462" s="247"/>
      <c r="N462" s="4"/>
    </row>
    <row r="463" spans="1:40" x14ac:dyDescent="0.15">
      <c r="A463" s="224"/>
      <c r="B463" s="371"/>
      <c r="C463" s="210"/>
      <c r="D463" s="49"/>
      <c r="E463" s="75" t="s">
        <v>591</v>
      </c>
      <c r="F463" s="220" t="s">
        <v>76</v>
      </c>
      <c r="G463" s="60" t="s">
        <v>56</v>
      </c>
      <c r="H463" s="59">
        <v>2</v>
      </c>
      <c r="I463" s="27"/>
      <c r="J463" s="371"/>
      <c r="K463" s="247"/>
      <c r="L463" s="247"/>
      <c r="N463" s="4"/>
    </row>
    <row r="464" spans="1:40" x14ac:dyDescent="0.15">
      <c r="A464" s="224"/>
      <c r="B464" s="371"/>
      <c r="C464" s="210"/>
      <c r="D464" s="49"/>
      <c r="E464" s="105" t="s">
        <v>244</v>
      </c>
      <c r="F464" s="59" t="s">
        <v>13</v>
      </c>
      <c r="G464" s="60" t="s">
        <v>63</v>
      </c>
      <c r="H464" s="59">
        <v>2</v>
      </c>
      <c r="I464" s="107">
        <f>SUM(H464:H466)</f>
        <v>6</v>
      </c>
      <c r="J464" s="371"/>
      <c r="N464" s="4"/>
    </row>
    <row r="465" spans="1:40" x14ac:dyDescent="0.15">
      <c r="A465" s="224"/>
      <c r="B465" s="371"/>
      <c r="C465" s="210"/>
      <c r="D465" s="49"/>
      <c r="E465" s="105" t="s">
        <v>245</v>
      </c>
      <c r="F465" s="59" t="s">
        <v>13</v>
      </c>
      <c r="G465" s="60" t="s">
        <v>63</v>
      </c>
      <c r="H465" s="59">
        <v>2</v>
      </c>
      <c r="I465" s="107"/>
      <c r="J465" s="371"/>
      <c r="N465" s="4"/>
    </row>
    <row r="466" spans="1:40" x14ac:dyDescent="0.15">
      <c r="A466" s="224"/>
      <c r="B466" s="371"/>
      <c r="C466" s="210"/>
      <c r="D466" s="49"/>
      <c r="E466" s="105" t="s">
        <v>270</v>
      </c>
      <c r="F466" s="130" t="s">
        <v>76</v>
      </c>
      <c r="G466" s="60" t="s">
        <v>59</v>
      </c>
      <c r="H466" s="165">
        <v>2</v>
      </c>
      <c r="I466" s="107"/>
      <c r="J466" s="371"/>
      <c r="N466" s="4"/>
    </row>
    <row r="467" spans="1:40" x14ac:dyDescent="0.15">
      <c r="A467" s="31"/>
      <c r="B467" s="31"/>
      <c r="C467" s="96"/>
      <c r="D467" s="97"/>
      <c r="E467" s="98"/>
      <c r="F467" s="99"/>
      <c r="G467" s="100"/>
      <c r="H467" s="99"/>
      <c r="I467" s="101"/>
      <c r="J467" s="102"/>
      <c r="K467" s="236"/>
      <c r="L467" s="236"/>
      <c r="M467" s="237"/>
      <c r="N467" s="4" t="e">
        <f ca="1">IF(YEAR(#REF!)=YEAR(TODAY()),IF(MONTH(#REF!)-MONTH(TODAY())&gt;0,IF(MONTH(#REF!)-MONTH(TODAY())&lt;=3,"Renovar Contrato?",""),""),"")</f>
        <v>#REF!</v>
      </c>
      <c r="O467" s="47">
        <f>SUM(P467:AN467)</f>
        <v>2</v>
      </c>
      <c r="P467" s="22">
        <f t="shared" ref="P467:AN467" si="216">SUM(P469:P473)</f>
        <v>0</v>
      </c>
      <c r="Q467" s="22">
        <f t="shared" si="216"/>
        <v>0</v>
      </c>
      <c r="R467" s="22">
        <f t="shared" si="216"/>
        <v>0</v>
      </c>
      <c r="S467" s="22">
        <f t="shared" si="216"/>
        <v>0</v>
      </c>
      <c r="T467" s="22">
        <f t="shared" si="216"/>
        <v>0</v>
      </c>
      <c r="U467" s="22">
        <f t="shared" si="216"/>
        <v>0</v>
      </c>
      <c r="V467" s="22">
        <f t="shared" si="216"/>
        <v>0</v>
      </c>
      <c r="W467" s="22">
        <f t="shared" si="216"/>
        <v>0</v>
      </c>
      <c r="X467" s="22">
        <f t="shared" si="216"/>
        <v>0</v>
      </c>
      <c r="Y467" s="22">
        <f t="shared" si="216"/>
        <v>0</v>
      </c>
      <c r="Z467" s="22">
        <f t="shared" si="216"/>
        <v>0</v>
      </c>
      <c r="AA467" s="22">
        <f t="shared" si="216"/>
        <v>0</v>
      </c>
      <c r="AB467" s="22">
        <f t="shared" si="216"/>
        <v>0</v>
      </c>
      <c r="AC467" s="22">
        <f t="shared" si="216"/>
        <v>0</v>
      </c>
      <c r="AD467" s="22">
        <f t="shared" si="216"/>
        <v>0</v>
      </c>
      <c r="AE467" s="22">
        <f t="shared" si="216"/>
        <v>0</v>
      </c>
      <c r="AF467" s="22">
        <f t="shared" si="216"/>
        <v>0</v>
      </c>
      <c r="AG467" s="22">
        <f t="shared" si="216"/>
        <v>0</v>
      </c>
      <c r="AH467" s="22">
        <f t="shared" si="216"/>
        <v>0</v>
      </c>
      <c r="AI467" s="22">
        <f t="shared" si="216"/>
        <v>2</v>
      </c>
      <c r="AJ467" s="22">
        <f t="shared" si="216"/>
        <v>0</v>
      </c>
      <c r="AK467" s="22">
        <f t="shared" si="216"/>
        <v>0</v>
      </c>
      <c r="AL467" s="22">
        <f t="shared" si="216"/>
        <v>0</v>
      </c>
      <c r="AM467" s="22">
        <f t="shared" si="216"/>
        <v>0</v>
      </c>
      <c r="AN467" s="22">
        <f t="shared" si="216"/>
        <v>0</v>
      </c>
    </row>
    <row r="468" spans="1:40" x14ac:dyDescent="0.15">
      <c r="A468" s="65" t="s">
        <v>264</v>
      </c>
      <c r="B468" s="65" t="s">
        <v>61</v>
      </c>
      <c r="C468" s="221" t="s">
        <v>263</v>
      </c>
      <c r="D468" s="69" t="s">
        <v>64</v>
      </c>
      <c r="E468" s="93"/>
      <c r="F468" s="94"/>
      <c r="G468" s="95"/>
      <c r="H468" s="92"/>
      <c r="I468" s="91">
        <f>SUM(I469:I473)</f>
        <v>16.5</v>
      </c>
      <c r="J468" s="88">
        <f>I468/2</f>
        <v>8.25</v>
      </c>
      <c r="K468" s="231">
        <v>44455</v>
      </c>
      <c r="L468" s="231">
        <v>44819</v>
      </c>
      <c r="M468" s="232">
        <v>0.59</v>
      </c>
      <c r="N468" s="4" t="e">
        <f ca="1">IF(YEAR(#REF!)=YEAR(TODAY()),IF(MONTH(#REF!)-MONTH(TODAY())&gt;0,IF(MONTH(#REF!)-MONTH(TODAY())&lt;=3,"Renovar Contrato?",""),""),"")</f>
        <v>#REF!</v>
      </c>
      <c r="O468" s="47">
        <f>SUM(P468:AN468)</f>
        <v>8.3333333333333329E-2</v>
      </c>
      <c r="P468" s="21">
        <f>P467/24</f>
        <v>0</v>
      </c>
      <c r="Q468" s="21">
        <f t="shared" ref="Q468:AJ468" si="217">Q467/24</f>
        <v>0</v>
      </c>
      <c r="R468" s="21">
        <f t="shared" si="217"/>
        <v>0</v>
      </c>
      <c r="S468" s="21">
        <f t="shared" si="217"/>
        <v>0</v>
      </c>
      <c r="T468" s="21">
        <f t="shared" si="217"/>
        <v>0</v>
      </c>
      <c r="U468" s="21">
        <f t="shared" si="217"/>
        <v>0</v>
      </c>
      <c r="V468" s="21">
        <f t="shared" si="217"/>
        <v>0</v>
      </c>
      <c r="W468" s="21">
        <f t="shared" si="217"/>
        <v>0</v>
      </c>
      <c r="X468" s="21">
        <f t="shared" si="217"/>
        <v>0</v>
      </c>
      <c r="Y468" s="21">
        <f t="shared" si="217"/>
        <v>0</v>
      </c>
      <c r="Z468" s="21">
        <f t="shared" si="217"/>
        <v>0</v>
      </c>
      <c r="AA468" s="21">
        <f t="shared" si="217"/>
        <v>0</v>
      </c>
      <c r="AB468" s="21">
        <f t="shared" si="217"/>
        <v>0</v>
      </c>
      <c r="AC468" s="21">
        <f t="shared" si="217"/>
        <v>0</v>
      </c>
      <c r="AD468" s="21">
        <f t="shared" si="217"/>
        <v>0</v>
      </c>
      <c r="AE468" s="21">
        <f t="shared" si="217"/>
        <v>0</v>
      </c>
      <c r="AF468" s="21">
        <f t="shared" si="217"/>
        <v>0</v>
      </c>
      <c r="AG468" s="21">
        <f t="shared" si="217"/>
        <v>0</v>
      </c>
      <c r="AH468" s="21">
        <f t="shared" si="217"/>
        <v>0</v>
      </c>
      <c r="AI468" s="21">
        <f t="shared" si="217"/>
        <v>8.3333333333333329E-2</v>
      </c>
      <c r="AJ468" s="21">
        <f t="shared" si="217"/>
        <v>0</v>
      </c>
      <c r="AK468" s="21">
        <f>AK467/24</f>
        <v>0</v>
      </c>
      <c r="AL468" s="21">
        <f>AL467/24</f>
        <v>0</v>
      </c>
      <c r="AM468" s="21">
        <f t="shared" ref="AM468:AN468" si="218">AM467/24</f>
        <v>0</v>
      </c>
      <c r="AN468" s="21">
        <f t="shared" si="218"/>
        <v>0</v>
      </c>
    </row>
    <row r="469" spans="1:40" x14ac:dyDescent="0.15">
      <c r="A469" s="223"/>
      <c r="B469" s="29"/>
      <c r="C469" s="341"/>
      <c r="D469" s="23"/>
      <c r="E469" s="75" t="s">
        <v>592</v>
      </c>
      <c r="F469" s="130" t="s">
        <v>31</v>
      </c>
      <c r="G469" s="60" t="s">
        <v>56</v>
      </c>
      <c r="H469" s="59">
        <v>1</v>
      </c>
      <c r="I469" s="107">
        <f>SUM(H469:H472)</f>
        <v>6</v>
      </c>
      <c r="K469" s="371"/>
      <c r="L469" s="371"/>
      <c r="M469" s="371"/>
      <c r="N469" s="4" t="e">
        <f ca="1">IF(YEAR(#REF!)=YEAR(TODAY()),IF(MONTH(#REF!)-MONTH(TODAY())&gt;0,IF(MONTH(#REF!)-MONTH(TODAY())&lt;=3,"Renovar Contrato?",""),""),"")</f>
        <v>#REF!</v>
      </c>
      <c r="P469" s="28" t="str">
        <f t="shared" ref="P469:AN473" si="219">IF($F469=P$1,$H469," ")</f>
        <v xml:space="preserve"> </v>
      </c>
      <c r="Q469" s="28" t="str">
        <f t="shared" si="219"/>
        <v xml:space="preserve"> </v>
      </c>
      <c r="R469" s="28" t="str">
        <f t="shared" si="219"/>
        <v xml:space="preserve"> </v>
      </c>
      <c r="S469" s="28" t="str">
        <f t="shared" si="219"/>
        <v xml:space="preserve"> </v>
      </c>
      <c r="T469" s="28" t="str">
        <f t="shared" si="219"/>
        <v xml:space="preserve"> </v>
      </c>
      <c r="U469" s="28" t="str">
        <f t="shared" si="219"/>
        <v xml:space="preserve"> </v>
      </c>
      <c r="V469" s="28" t="str">
        <f t="shared" si="219"/>
        <v xml:space="preserve"> </v>
      </c>
      <c r="W469" s="28" t="str">
        <f t="shared" si="219"/>
        <v xml:space="preserve"> </v>
      </c>
      <c r="X469" s="28" t="str">
        <f t="shared" si="219"/>
        <v xml:space="preserve"> </v>
      </c>
      <c r="Y469" s="28" t="str">
        <f t="shared" si="219"/>
        <v xml:space="preserve"> </v>
      </c>
      <c r="Z469" s="28" t="str">
        <f t="shared" si="219"/>
        <v xml:space="preserve"> </v>
      </c>
      <c r="AA469" s="28" t="str">
        <f t="shared" si="219"/>
        <v xml:space="preserve"> </v>
      </c>
      <c r="AB469" s="28" t="str">
        <f t="shared" si="219"/>
        <v xml:space="preserve"> </v>
      </c>
      <c r="AC469" s="28" t="str">
        <f t="shared" si="219"/>
        <v xml:space="preserve"> </v>
      </c>
      <c r="AD469" s="28" t="str">
        <f t="shared" si="219"/>
        <v xml:space="preserve"> </v>
      </c>
      <c r="AE469" s="28" t="str">
        <f t="shared" si="219"/>
        <v xml:space="preserve"> </v>
      </c>
      <c r="AF469" s="28" t="str">
        <f t="shared" si="219"/>
        <v xml:space="preserve"> </v>
      </c>
      <c r="AG469" s="28" t="str">
        <f t="shared" si="219"/>
        <v xml:space="preserve"> </v>
      </c>
      <c r="AH469" s="28" t="str">
        <f t="shared" si="219"/>
        <v xml:space="preserve"> </v>
      </c>
      <c r="AI469" s="28">
        <f t="shared" si="219"/>
        <v>1</v>
      </c>
      <c r="AJ469" s="28" t="str">
        <f t="shared" si="219"/>
        <v xml:space="preserve"> </v>
      </c>
      <c r="AK469" s="28" t="str">
        <f t="shared" si="219"/>
        <v xml:space="preserve"> </v>
      </c>
      <c r="AL469" s="28" t="str">
        <f t="shared" si="219"/>
        <v xml:space="preserve"> </v>
      </c>
      <c r="AM469" s="28" t="str">
        <f t="shared" si="219"/>
        <v xml:space="preserve"> </v>
      </c>
      <c r="AN469" s="28" t="str">
        <f t="shared" si="219"/>
        <v xml:space="preserve"> </v>
      </c>
    </row>
    <row r="470" spans="1:40" x14ac:dyDescent="0.15">
      <c r="A470" s="223"/>
      <c r="B470" s="29"/>
      <c r="C470" s="341"/>
      <c r="D470" s="23"/>
      <c r="E470" s="75" t="s">
        <v>593</v>
      </c>
      <c r="F470" s="130" t="s">
        <v>31</v>
      </c>
      <c r="G470" s="60" t="s">
        <v>56</v>
      </c>
      <c r="H470" s="59">
        <v>2</v>
      </c>
      <c r="I470" s="107"/>
      <c r="K470" s="371"/>
      <c r="L470" s="371"/>
      <c r="M470" s="371"/>
      <c r="N470" s="4"/>
    </row>
    <row r="471" spans="1:40" x14ac:dyDescent="0.15">
      <c r="A471" s="223"/>
      <c r="C471" s="342"/>
      <c r="D471" s="23"/>
      <c r="E471" s="75" t="s">
        <v>590</v>
      </c>
      <c r="F471" s="130" t="s">
        <v>31</v>
      </c>
      <c r="G471" s="60" t="s">
        <v>56</v>
      </c>
      <c r="H471" s="59">
        <v>1</v>
      </c>
      <c r="I471" s="107"/>
      <c r="K471" s="371"/>
      <c r="L471" s="371"/>
      <c r="M471" s="371"/>
      <c r="N471" s="4"/>
    </row>
    <row r="472" spans="1:40" x14ac:dyDescent="0.15">
      <c r="A472" s="223"/>
      <c r="C472" s="342"/>
      <c r="D472" s="23"/>
      <c r="E472" s="75" t="s">
        <v>591</v>
      </c>
      <c r="F472" s="130" t="s">
        <v>31</v>
      </c>
      <c r="G472" s="60" t="s">
        <v>56</v>
      </c>
      <c r="H472" s="59">
        <v>2</v>
      </c>
      <c r="I472" s="107"/>
      <c r="K472" s="371"/>
      <c r="L472" s="371"/>
      <c r="M472" s="371"/>
      <c r="N472" s="4"/>
    </row>
    <row r="473" spans="1:40" x14ac:dyDescent="0.15">
      <c r="A473" s="111"/>
      <c r="C473" s="197"/>
      <c r="D473" s="23"/>
      <c r="E473" s="105" t="s">
        <v>630</v>
      </c>
      <c r="F473" s="130" t="s">
        <v>31</v>
      </c>
      <c r="G473" s="60" t="s">
        <v>58</v>
      </c>
      <c r="H473" s="59">
        <v>1</v>
      </c>
      <c r="I473" s="107">
        <f>SUM(H473:H478)</f>
        <v>10.5</v>
      </c>
      <c r="K473" s="371"/>
      <c r="L473" s="371"/>
      <c r="M473" s="371"/>
      <c r="N473" s="4" t="str">
        <f t="shared" ref="N473" ca="1" si="220">IF(YEAR(L473)=YEAR(TODAY()),IF(MONTH(L473)-MONTH(TODAY())&gt;0,IF(MONTH(L473)-MONTH(TODAY())&lt;=3,"Renovar Contrato?",""),""),"")</f>
        <v/>
      </c>
      <c r="P473" s="28" t="str">
        <f t="shared" si="219"/>
        <v xml:space="preserve"> </v>
      </c>
      <c r="Q473" s="28" t="str">
        <f t="shared" si="219"/>
        <v xml:space="preserve"> </v>
      </c>
      <c r="R473" s="28" t="str">
        <f t="shared" si="219"/>
        <v xml:space="preserve"> </v>
      </c>
      <c r="S473" s="28" t="str">
        <f t="shared" si="219"/>
        <v xml:space="preserve"> </v>
      </c>
      <c r="T473" s="28" t="str">
        <f t="shared" si="219"/>
        <v xml:space="preserve"> </v>
      </c>
      <c r="U473" s="28" t="str">
        <f t="shared" si="219"/>
        <v xml:space="preserve"> </v>
      </c>
      <c r="V473" s="28" t="str">
        <f t="shared" si="219"/>
        <v xml:space="preserve"> </v>
      </c>
      <c r="W473" s="28" t="str">
        <f t="shared" si="219"/>
        <v xml:space="preserve"> </v>
      </c>
      <c r="X473" s="28" t="str">
        <f t="shared" si="219"/>
        <v xml:space="preserve"> </v>
      </c>
      <c r="Y473" s="28" t="str">
        <f t="shared" si="219"/>
        <v xml:space="preserve"> </v>
      </c>
      <c r="Z473" s="28" t="str">
        <f t="shared" si="219"/>
        <v xml:space="preserve"> </v>
      </c>
      <c r="AA473" s="28" t="str">
        <f t="shared" si="219"/>
        <v xml:space="preserve"> </v>
      </c>
      <c r="AB473" s="28" t="str">
        <f t="shared" si="219"/>
        <v xml:space="preserve"> </v>
      </c>
      <c r="AC473" s="28" t="str">
        <f t="shared" si="219"/>
        <v xml:space="preserve"> </v>
      </c>
      <c r="AD473" s="28" t="str">
        <f t="shared" si="219"/>
        <v xml:space="preserve"> </v>
      </c>
      <c r="AE473" s="28" t="str">
        <f t="shared" si="219"/>
        <v xml:space="preserve"> </v>
      </c>
      <c r="AF473" s="28" t="str">
        <f t="shared" si="219"/>
        <v xml:space="preserve"> </v>
      </c>
      <c r="AG473" s="28" t="str">
        <f t="shared" si="219"/>
        <v xml:space="preserve"> </v>
      </c>
      <c r="AH473" s="28" t="str">
        <f t="shared" si="219"/>
        <v xml:space="preserve"> </v>
      </c>
      <c r="AI473" s="28">
        <f t="shared" si="219"/>
        <v>1</v>
      </c>
      <c r="AJ473" s="28" t="str">
        <f t="shared" si="219"/>
        <v xml:space="preserve"> </v>
      </c>
      <c r="AK473" s="28" t="str">
        <f t="shared" si="219"/>
        <v xml:space="preserve"> </v>
      </c>
      <c r="AL473" s="28" t="str">
        <f t="shared" si="219"/>
        <v xml:space="preserve"> </v>
      </c>
      <c r="AM473" s="28" t="str">
        <f t="shared" si="219"/>
        <v xml:space="preserve"> </v>
      </c>
      <c r="AN473" s="28" t="str">
        <f t="shared" si="219"/>
        <v xml:space="preserve"> </v>
      </c>
    </row>
    <row r="474" spans="1:40" x14ac:dyDescent="0.15">
      <c r="A474" s="111"/>
      <c r="C474" s="197"/>
      <c r="D474" s="23"/>
      <c r="E474" s="105" t="s">
        <v>631</v>
      </c>
      <c r="F474" s="130" t="s">
        <v>31</v>
      </c>
      <c r="G474" s="60" t="s">
        <v>58</v>
      </c>
      <c r="H474" s="59">
        <v>3</v>
      </c>
      <c r="I474" s="107"/>
      <c r="K474" s="371"/>
      <c r="L474" s="371"/>
      <c r="M474" s="371"/>
      <c r="N474" s="4"/>
    </row>
    <row r="475" spans="1:40" x14ac:dyDescent="0.15">
      <c r="C475" s="111"/>
      <c r="D475" s="23"/>
      <c r="E475" s="105" t="s">
        <v>632</v>
      </c>
      <c r="F475" s="130" t="s">
        <v>31</v>
      </c>
      <c r="G475" s="60" t="s">
        <v>58</v>
      </c>
      <c r="H475" s="59">
        <v>1</v>
      </c>
      <c r="I475" s="107"/>
      <c r="K475" s="56"/>
      <c r="L475" s="56"/>
      <c r="M475" s="56"/>
      <c r="N475" s="4"/>
    </row>
    <row r="476" spans="1:40" x14ac:dyDescent="0.15">
      <c r="C476" s="111"/>
      <c r="D476" s="23"/>
      <c r="E476" s="105" t="s">
        <v>633</v>
      </c>
      <c r="F476" s="130" t="s">
        <v>31</v>
      </c>
      <c r="G476" s="60" t="s">
        <v>58</v>
      </c>
      <c r="H476" s="59">
        <v>3</v>
      </c>
      <c r="I476" s="107"/>
      <c r="K476" s="56"/>
      <c r="L476" s="56"/>
      <c r="M476" s="56"/>
      <c r="N476" s="4"/>
    </row>
    <row r="477" spans="1:40" x14ac:dyDescent="0.15">
      <c r="C477" s="111"/>
      <c r="D477" s="274" t="s">
        <v>421</v>
      </c>
      <c r="E477" s="105" t="s">
        <v>522</v>
      </c>
      <c r="F477" s="59" t="s">
        <v>22</v>
      </c>
      <c r="G477" s="60" t="s">
        <v>63</v>
      </c>
      <c r="H477" s="59">
        <v>0.5</v>
      </c>
      <c r="I477" s="107"/>
      <c r="K477" s="56"/>
      <c r="L477" s="56"/>
      <c r="M477" s="56"/>
      <c r="N477" s="4"/>
    </row>
    <row r="478" spans="1:40" x14ac:dyDescent="0.15">
      <c r="C478" s="111"/>
      <c r="D478" s="23"/>
      <c r="E478" s="105" t="s">
        <v>267</v>
      </c>
      <c r="F478" s="130" t="s">
        <v>31</v>
      </c>
      <c r="G478" s="60" t="s">
        <v>59</v>
      </c>
      <c r="H478" s="165">
        <v>2</v>
      </c>
      <c r="I478" s="107"/>
      <c r="K478" s="56"/>
      <c r="L478" s="56"/>
      <c r="M478" s="56"/>
      <c r="N478" s="4"/>
    </row>
    <row r="479" spans="1:40" x14ac:dyDescent="0.15">
      <c r="A479" s="132"/>
      <c r="B479" s="132"/>
      <c r="C479" s="133"/>
      <c r="D479" s="134"/>
      <c r="E479" s="135"/>
      <c r="F479" s="136"/>
      <c r="G479" s="137"/>
      <c r="H479" s="136"/>
      <c r="I479" s="138"/>
      <c r="J479" s="138"/>
      <c r="K479" s="246"/>
      <c r="L479" s="246"/>
      <c r="M479" s="242"/>
      <c r="N479" s="4" t="e">
        <f ca="1">IF(YEAR(#REF!)=YEAR(TODAY()),IF(MONTH(#REF!)-MONTH(TODAY())&gt;0,IF(MONTH(#REF!)-MONTH(TODAY())&lt;=3,"Renovar Contrato?",""),""),"")</f>
        <v>#REF!</v>
      </c>
      <c r="O479" s="47">
        <f>SUM(P479:AN479)</f>
        <v>1</v>
      </c>
      <c r="P479" s="22">
        <f t="shared" ref="P479:AN479" si="221">SUM(P481:P481)</f>
        <v>0</v>
      </c>
      <c r="Q479" s="22">
        <f t="shared" si="221"/>
        <v>0</v>
      </c>
      <c r="R479" s="22">
        <f t="shared" si="221"/>
        <v>0</v>
      </c>
      <c r="S479" s="22">
        <f t="shared" si="221"/>
        <v>0</v>
      </c>
      <c r="T479" s="22">
        <f t="shared" si="221"/>
        <v>0</v>
      </c>
      <c r="U479" s="22">
        <f t="shared" si="221"/>
        <v>0</v>
      </c>
      <c r="V479" s="22">
        <f t="shared" si="221"/>
        <v>0</v>
      </c>
      <c r="W479" s="22">
        <f t="shared" si="221"/>
        <v>0</v>
      </c>
      <c r="X479" s="22">
        <f t="shared" si="221"/>
        <v>0</v>
      </c>
      <c r="Y479" s="22">
        <f t="shared" si="221"/>
        <v>0</v>
      </c>
      <c r="Z479" s="22">
        <f t="shared" si="221"/>
        <v>0</v>
      </c>
      <c r="AA479" s="22">
        <f t="shared" si="221"/>
        <v>0</v>
      </c>
      <c r="AB479" s="22">
        <f t="shared" si="221"/>
        <v>0</v>
      </c>
      <c r="AC479" s="22">
        <f t="shared" si="221"/>
        <v>0</v>
      </c>
      <c r="AD479" s="22">
        <f t="shared" si="221"/>
        <v>0</v>
      </c>
      <c r="AE479" s="22">
        <f t="shared" si="221"/>
        <v>0</v>
      </c>
      <c r="AF479" s="22">
        <f t="shared" si="221"/>
        <v>0</v>
      </c>
      <c r="AG479" s="22">
        <f t="shared" si="221"/>
        <v>0</v>
      </c>
      <c r="AH479" s="22">
        <f t="shared" si="221"/>
        <v>0</v>
      </c>
      <c r="AI479" s="22">
        <f t="shared" si="221"/>
        <v>1</v>
      </c>
      <c r="AJ479" s="22">
        <f t="shared" si="221"/>
        <v>0</v>
      </c>
      <c r="AK479" s="22">
        <f t="shared" si="221"/>
        <v>0</v>
      </c>
      <c r="AL479" s="22">
        <f t="shared" si="221"/>
        <v>0</v>
      </c>
      <c r="AM479" s="22">
        <f t="shared" si="221"/>
        <v>0</v>
      </c>
      <c r="AN479" s="22">
        <f t="shared" si="221"/>
        <v>0</v>
      </c>
    </row>
    <row r="480" spans="1:40" x14ac:dyDescent="0.15">
      <c r="A480" s="84" t="s">
        <v>198</v>
      </c>
      <c r="B480" s="84" t="s">
        <v>61</v>
      </c>
      <c r="C480" s="87" t="s">
        <v>199</v>
      </c>
      <c r="D480" s="142" t="s">
        <v>64</v>
      </c>
      <c r="E480" s="114"/>
      <c r="F480" s="61"/>
      <c r="G480" s="106"/>
      <c r="H480" s="109"/>
      <c r="I480" s="118">
        <f>SUM(I481:I483)</f>
        <v>6</v>
      </c>
      <c r="J480" s="107">
        <f>I480/2</f>
        <v>3</v>
      </c>
      <c r="K480" s="231">
        <v>44455</v>
      </c>
      <c r="L480" s="62">
        <v>44619</v>
      </c>
      <c r="M480" s="239">
        <v>0.2</v>
      </c>
      <c r="N480" s="4" t="e">
        <f ca="1">IF(YEAR(#REF!)=YEAR(TODAY()),IF(MONTH(#REF!)-MONTH(TODAY())&gt;0,IF(MONTH(#REF!)-MONTH(TODAY())&lt;=3,"Renovar Contrato?",""),""),"")</f>
        <v>#REF!</v>
      </c>
      <c r="O480" s="47">
        <f>SUM(P480:AN480)</f>
        <v>4.1666666666666664E-2</v>
      </c>
      <c r="P480" s="21">
        <f>P479/24</f>
        <v>0</v>
      </c>
      <c r="Q480" s="21">
        <f t="shared" ref="Q480:AJ480" si="222">Q479/24</f>
        <v>0</v>
      </c>
      <c r="R480" s="21">
        <f t="shared" si="222"/>
        <v>0</v>
      </c>
      <c r="S480" s="21">
        <f t="shared" si="222"/>
        <v>0</v>
      </c>
      <c r="T480" s="21">
        <f t="shared" si="222"/>
        <v>0</v>
      </c>
      <c r="U480" s="21">
        <f t="shared" si="222"/>
        <v>0</v>
      </c>
      <c r="V480" s="21">
        <f t="shared" si="222"/>
        <v>0</v>
      </c>
      <c r="W480" s="21">
        <f t="shared" si="222"/>
        <v>0</v>
      </c>
      <c r="X480" s="21">
        <f t="shared" si="222"/>
        <v>0</v>
      </c>
      <c r="Y480" s="21">
        <f t="shared" si="222"/>
        <v>0</v>
      </c>
      <c r="Z480" s="21">
        <f t="shared" si="222"/>
        <v>0</v>
      </c>
      <c r="AA480" s="21">
        <f t="shared" si="222"/>
        <v>0</v>
      </c>
      <c r="AB480" s="21">
        <f t="shared" si="222"/>
        <v>0</v>
      </c>
      <c r="AC480" s="21">
        <f t="shared" si="222"/>
        <v>0</v>
      </c>
      <c r="AD480" s="21">
        <f t="shared" si="222"/>
        <v>0</v>
      </c>
      <c r="AE480" s="21">
        <f t="shared" si="222"/>
        <v>0</v>
      </c>
      <c r="AF480" s="21">
        <f t="shared" si="222"/>
        <v>0</v>
      </c>
      <c r="AG480" s="21">
        <f t="shared" si="222"/>
        <v>0</v>
      </c>
      <c r="AH480" s="21">
        <f t="shared" si="222"/>
        <v>0</v>
      </c>
      <c r="AI480" s="21">
        <f t="shared" si="222"/>
        <v>4.1666666666666664E-2</v>
      </c>
      <c r="AJ480" s="21">
        <f t="shared" si="222"/>
        <v>0</v>
      </c>
      <c r="AK480" s="21">
        <f>AK479/24</f>
        <v>0</v>
      </c>
      <c r="AL480" s="21">
        <f>AL479/24</f>
        <v>0</v>
      </c>
      <c r="AM480" s="21">
        <f t="shared" ref="AM480:AN480" si="223">AM479/24</f>
        <v>0</v>
      </c>
      <c r="AN480" s="21">
        <f t="shared" si="223"/>
        <v>0</v>
      </c>
    </row>
    <row r="481" spans="1:40" x14ac:dyDescent="0.15">
      <c r="A481" s="224"/>
      <c r="B481" s="75"/>
      <c r="C481" s="341" t="s">
        <v>572</v>
      </c>
      <c r="D481" s="75"/>
      <c r="E481" s="75" t="s">
        <v>673</v>
      </c>
      <c r="F481" s="130" t="s">
        <v>31</v>
      </c>
      <c r="G481" s="60" t="s">
        <v>56</v>
      </c>
      <c r="H481" s="59">
        <v>1</v>
      </c>
      <c r="I481" s="107">
        <f>SUM(H481:H482)</f>
        <v>3</v>
      </c>
      <c r="J481" s="56"/>
      <c r="K481" s="231">
        <v>44620</v>
      </c>
      <c r="L481" s="231">
        <v>44819</v>
      </c>
      <c r="M481" s="239">
        <v>0.2</v>
      </c>
      <c r="N481" s="4" t="e">
        <f ca="1">IF(YEAR(#REF!)=YEAR(TODAY()),IF(MONTH(#REF!)-MONTH(TODAY())&gt;0,IF(MONTH(#REF!)-MONTH(TODAY())&lt;=3,"Renovar Contrato?",""),""),"")</f>
        <v>#REF!</v>
      </c>
      <c r="P481" s="28" t="str">
        <f t="shared" ref="P481:AN483" si="224">IF($F481=P$1,$H481," ")</f>
        <v xml:space="preserve"> </v>
      </c>
      <c r="Q481" s="28" t="str">
        <f t="shared" si="224"/>
        <v xml:space="preserve"> </v>
      </c>
      <c r="R481" s="28" t="str">
        <f t="shared" si="224"/>
        <v xml:space="preserve"> </v>
      </c>
      <c r="S481" s="28" t="str">
        <f t="shared" si="224"/>
        <v xml:space="preserve"> </v>
      </c>
      <c r="T481" s="28" t="str">
        <f t="shared" si="224"/>
        <v xml:space="preserve"> </v>
      </c>
      <c r="U481" s="28" t="str">
        <f t="shared" si="224"/>
        <v xml:space="preserve"> </v>
      </c>
      <c r="V481" s="28" t="str">
        <f t="shared" si="224"/>
        <v xml:space="preserve"> </v>
      </c>
      <c r="W481" s="28" t="str">
        <f t="shared" si="224"/>
        <v xml:space="preserve"> </v>
      </c>
      <c r="X481" s="28" t="str">
        <f t="shared" si="224"/>
        <v xml:space="preserve"> </v>
      </c>
      <c r="Y481" s="28" t="str">
        <f t="shared" si="224"/>
        <v xml:space="preserve"> </v>
      </c>
      <c r="Z481" s="28" t="str">
        <f t="shared" si="224"/>
        <v xml:space="preserve"> </v>
      </c>
      <c r="AA481" s="28" t="str">
        <f t="shared" si="224"/>
        <v xml:space="preserve"> </v>
      </c>
      <c r="AB481" s="28" t="str">
        <f t="shared" si="224"/>
        <v xml:space="preserve"> </v>
      </c>
      <c r="AC481" s="28" t="str">
        <f t="shared" si="224"/>
        <v xml:space="preserve"> </v>
      </c>
      <c r="AD481" s="28" t="str">
        <f t="shared" si="224"/>
        <v xml:space="preserve"> </v>
      </c>
      <c r="AE481" s="28" t="str">
        <f t="shared" si="224"/>
        <v xml:space="preserve"> </v>
      </c>
      <c r="AF481" s="28" t="str">
        <f t="shared" si="224"/>
        <v xml:space="preserve"> </v>
      </c>
      <c r="AG481" s="28" t="str">
        <f t="shared" si="224"/>
        <v xml:space="preserve"> </v>
      </c>
      <c r="AH481" s="28" t="str">
        <f t="shared" si="224"/>
        <v xml:space="preserve"> </v>
      </c>
      <c r="AI481" s="28">
        <f t="shared" si="224"/>
        <v>1</v>
      </c>
      <c r="AJ481" s="28" t="str">
        <f t="shared" si="224"/>
        <v xml:space="preserve"> </v>
      </c>
      <c r="AK481" s="28" t="str">
        <f t="shared" si="224"/>
        <v xml:space="preserve"> </v>
      </c>
      <c r="AL481" s="28" t="str">
        <f t="shared" si="224"/>
        <v xml:space="preserve"> </v>
      </c>
      <c r="AM481" s="28" t="str">
        <f t="shared" si="224"/>
        <v xml:space="preserve"> </v>
      </c>
      <c r="AN481" s="28" t="str">
        <f t="shared" si="224"/>
        <v xml:space="preserve"> </v>
      </c>
    </row>
    <row r="482" spans="1:40" x14ac:dyDescent="0.15">
      <c r="A482" s="224"/>
      <c r="B482" s="56"/>
      <c r="C482" s="342" t="s">
        <v>563</v>
      </c>
      <c r="D482" s="75"/>
      <c r="E482" s="75" t="s">
        <v>390</v>
      </c>
      <c r="F482" s="130" t="s">
        <v>31</v>
      </c>
      <c r="G482" s="60" t="s">
        <v>56</v>
      </c>
      <c r="H482" s="59">
        <v>2</v>
      </c>
      <c r="I482" s="107"/>
      <c r="J482" s="56"/>
      <c r="N482" s="4"/>
    </row>
    <row r="483" spans="1:40" x14ac:dyDescent="0.15">
      <c r="A483" s="224"/>
      <c r="B483" s="56"/>
      <c r="C483" s="71"/>
      <c r="D483" s="75"/>
      <c r="E483" s="73" t="s">
        <v>655</v>
      </c>
      <c r="F483" s="130" t="s">
        <v>31</v>
      </c>
      <c r="G483" s="110" t="s">
        <v>58</v>
      </c>
      <c r="H483" s="68">
        <v>1</v>
      </c>
      <c r="I483" s="107">
        <f>SUM(H483:H484)</f>
        <v>3</v>
      </c>
      <c r="J483" s="56"/>
      <c r="K483" s="240"/>
      <c r="L483" s="240"/>
      <c r="M483" s="66"/>
      <c r="N483" s="4"/>
      <c r="P483" s="28" t="str">
        <f t="shared" si="224"/>
        <v xml:space="preserve"> </v>
      </c>
      <c r="Q483" s="28" t="str">
        <f t="shared" si="224"/>
        <v xml:space="preserve"> </v>
      </c>
      <c r="R483" s="28" t="str">
        <f t="shared" si="224"/>
        <v xml:space="preserve"> </v>
      </c>
      <c r="S483" s="28" t="str">
        <f t="shared" si="224"/>
        <v xml:space="preserve"> </v>
      </c>
      <c r="T483" s="28" t="str">
        <f t="shared" si="224"/>
        <v xml:space="preserve"> </v>
      </c>
      <c r="U483" s="28" t="str">
        <f t="shared" si="224"/>
        <v xml:space="preserve"> </v>
      </c>
      <c r="V483" s="28" t="str">
        <f t="shared" si="224"/>
        <v xml:space="preserve"> </v>
      </c>
      <c r="W483" s="28" t="str">
        <f t="shared" si="224"/>
        <v xml:space="preserve"> </v>
      </c>
      <c r="X483" s="28" t="str">
        <f t="shared" si="224"/>
        <v xml:space="preserve"> </v>
      </c>
      <c r="Y483" s="28" t="str">
        <f t="shared" si="224"/>
        <v xml:space="preserve"> </v>
      </c>
      <c r="Z483" s="28" t="str">
        <f t="shared" si="224"/>
        <v xml:space="preserve"> </v>
      </c>
      <c r="AA483" s="28" t="str">
        <f t="shared" si="224"/>
        <v xml:space="preserve"> </v>
      </c>
      <c r="AB483" s="28" t="str">
        <f t="shared" si="224"/>
        <v xml:space="preserve"> </v>
      </c>
      <c r="AC483" s="28" t="str">
        <f t="shared" si="224"/>
        <v xml:space="preserve"> </v>
      </c>
      <c r="AD483" s="28" t="str">
        <f t="shared" si="224"/>
        <v xml:space="preserve"> </v>
      </c>
      <c r="AE483" s="28" t="str">
        <f t="shared" si="224"/>
        <v xml:space="preserve"> </v>
      </c>
      <c r="AF483" s="28" t="str">
        <f t="shared" si="224"/>
        <v xml:space="preserve"> </v>
      </c>
      <c r="AG483" s="28" t="str">
        <f t="shared" si="224"/>
        <v xml:space="preserve"> </v>
      </c>
      <c r="AH483" s="28" t="str">
        <f t="shared" si="224"/>
        <v xml:space="preserve"> </v>
      </c>
      <c r="AI483" s="28">
        <f t="shared" si="224"/>
        <v>1</v>
      </c>
      <c r="AJ483" s="28" t="str">
        <f t="shared" si="224"/>
        <v xml:space="preserve"> </v>
      </c>
      <c r="AK483" s="28" t="str">
        <f t="shared" si="224"/>
        <v xml:space="preserve"> </v>
      </c>
      <c r="AL483" s="28" t="str">
        <f t="shared" si="224"/>
        <v xml:space="preserve"> </v>
      </c>
      <c r="AM483" s="28" t="str">
        <f t="shared" si="224"/>
        <v xml:space="preserve"> </v>
      </c>
      <c r="AN483" s="28" t="str">
        <f t="shared" si="224"/>
        <v xml:space="preserve"> </v>
      </c>
    </row>
    <row r="484" spans="1:40" x14ac:dyDescent="0.15">
      <c r="A484" s="224"/>
      <c r="B484" s="56"/>
      <c r="C484" s="71"/>
      <c r="D484" s="75"/>
      <c r="E484" s="73" t="s">
        <v>656</v>
      </c>
      <c r="F484" s="130" t="s">
        <v>31</v>
      </c>
      <c r="G484" s="110" t="s">
        <v>58</v>
      </c>
      <c r="H484" s="68">
        <v>2</v>
      </c>
      <c r="I484" s="107"/>
      <c r="J484" s="56"/>
      <c r="K484" s="240"/>
      <c r="L484" s="240"/>
      <c r="M484" s="66"/>
      <c r="N484" s="4"/>
    </row>
    <row r="485" spans="1:40" x14ac:dyDescent="0.15">
      <c r="A485" s="132"/>
      <c r="B485" s="132"/>
      <c r="C485" s="133"/>
      <c r="D485" s="134"/>
      <c r="E485" s="135"/>
      <c r="F485" s="136"/>
      <c r="G485" s="137"/>
      <c r="H485" s="136"/>
      <c r="I485" s="138"/>
      <c r="J485" s="138"/>
      <c r="K485" s="246"/>
      <c r="L485" s="246"/>
      <c r="M485" s="242"/>
      <c r="N485" s="4" t="e">
        <f ca="1">IF(YEAR(#REF!)=YEAR(TODAY()),IF(MONTH(#REF!)-MONTH(TODAY())&gt;0,IF(MONTH(#REF!)-MONTH(TODAY())&lt;=3,"Renovar Contrato?",""),""),"")</f>
        <v>#REF!</v>
      </c>
      <c r="O485" s="47">
        <f>SUM(P485:AN485)</f>
        <v>1</v>
      </c>
      <c r="P485" s="22">
        <f t="shared" ref="P485:AN485" si="225">SUM(P487:P491)</f>
        <v>0</v>
      </c>
      <c r="Q485" s="22">
        <f t="shared" si="225"/>
        <v>0</v>
      </c>
      <c r="R485" s="22">
        <f t="shared" si="225"/>
        <v>0</v>
      </c>
      <c r="S485" s="22">
        <f t="shared" si="225"/>
        <v>0</v>
      </c>
      <c r="T485" s="22">
        <f t="shared" si="225"/>
        <v>0</v>
      </c>
      <c r="U485" s="22">
        <f t="shared" si="225"/>
        <v>0</v>
      </c>
      <c r="V485" s="22">
        <f t="shared" si="225"/>
        <v>0</v>
      </c>
      <c r="W485" s="22">
        <f t="shared" si="225"/>
        <v>0</v>
      </c>
      <c r="X485" s="22">
        <f t="shared" si="225"/>
        <v>0</v>
      </c>
      <c r="Y485" s="22">
        <f t="shared" si="225"/>
        <v>0</v>
      </c>
      <c r="Z485" s="22">
        <f t="shared" si="225"/>
        <v>0</v>
      </c>
      <c r="AA485" s="22">
        <f t="shared" si="225"/>
        <v>0</v>
      </c>
      <c r="AB485" s="22">
        <f t="shared" si="225"/>
        <v>0</v>
      </c>
      <c r="AC485" s="22">
        <f t="shared" si="225"/>
        <v>0</v>
      </c>
      <c r="AD485" s="22">
        <f t="shared" si="225"/>
        <v>0</v>
      </c>
      <c r="AE485" s="22">
        <f t="shared" si="225"/>
        <v>0</v>
      </c>
      <c r="AF485" s="22">
        <f t="shared" si="225"/>
        <v>0</v>
      </c>
      <c r="AG485" s="22">
        <f t="shared" si="225"/>
        <v>0</v>
      </c>
      <c r="AH485" s="22">
        <f t="shared" si="225"/>
        <v>0</v>
      </c>
      <c r="AI485" s="22">
        <f t="shared" si="225"/>
        <v>1</v>
      </c>
      <c r="AJ485" s="22">
        <f t="shared" si="225"/>
        <v>0</v>
      </c>
      <c r="AK485" s="22">
        <f t="shared" si="225"/>
        <v>0</v>
      </c>
      <c r="AL485" s="22">
        <f t="shared" si="225"/>
        <v>0</v>
      </c>
      <c r="AM485" s="22">
        <f t="shared" si="225"/>
        <v>0</v>
      </c>
      <c r="AN485" s="22">
        <f t="shared" si="225"/>
        <v>0</v>
      </c>
    </row>
    <row r="486" spans="1:40" x14ac:dyDescent="0.15">
      <c r="A486" s="84" t="s">
        <v>196</v>
      </c>
      <c r="B486" s="84" t="s">
        <v>61</v>
      </c>
      <c r="C486" s="222" t="s">
        <v>197</v>
      </c>
      <c r="D486" s="142" t="s">
        <v>64</v>
      </c>
      <c r="E486" s="114"/>
      <c r="F486" s="61"/>
      <c r="G486" s="106"/>
      <c r="H486" s="109"/>
      <c r="I486" s="118">
        <f>SUM(I487:I491)</f>
        <v>15</v>
      </c>
      <c r="J486" s="107">
        <f>I486/2</f>
        <v>7.5</v>
      </c>
      <c r="K486" s="231">
        <v>44455</v>
      </c>
      <c r="L486" s="231">
        <v>44819</v>
      </c>
      <c r="M486" s="250">
        <v>0.59</v>
      </c>
      <c r="N486" s="4" t="e">
        <f ca="1">IF(YEAR(#REF!)=YEAR(TODAY()),IF(MONTH(#REF!)-MONTH(TODAY())&gt;0,IF(MONTH(#REF!)-MONTH(TODAY())&lt;=3,"Renovar Contrato?",""),""),"")</f>
        <v>#REF!</v>
      </c>
      <c r="O486" s="47">
        <f>SUM(P486:AN486)</f>
        <v>4.1666666666666664E-2</v>
      </c>
      <c r="P486" s="21">
        <f>P485/24</f>
        <v>0</v>
      </c>
      <c r="Q486" s="21">
        <f t="shared" ref="Q486:AJ486" si="226">Q485/24</f>
        <v>0</v>
      </c>
      <c r="R486" s="21">
        <f t="shared" si="226"/>
        <v>0</v>
      </c>
      <c r="S486" s="21">
        <f t="shared" si="226"/>
        <v>0</v>
      </c>
      <c r="T486" s="21">
        <f t="shared" si="226"/>
        <v>0</v>
      </c>
      <c r="U486" s="21">
        <f t="shared" si="226"/>
        <v>0</v>
      </c>
      <c r="V486" s="21">
        <f t="shared" si="226"/>
        <v>0</v>
      </c>
      <c r="W486" s="21">
        <f t="shared" si="226"/>
        <v>0</v>
      </c>
      <c r="X486" s="21">
        <f t="shared" si="226"/>
        <v>0</v>
      </c>
      <c r="Y486" s="21">
        <f t="shared" si="226"/>
        <v>0</v>
      </c>
      <c r="Z486" s="21">
        <f t="shared" si="226"/>
        <v>0</v>
      </c>
      <c r="AA486" s="21">
        <f t="shared" si="226"/>
        <v>0</v>
      </c>
      <c r="AB486" s="21">
        <f t="shared" si="226"/>
        <v>0</v>
      </c>
      <c r="AC486" s="21">
        <f t="shared" si="226"/>
        <v>0</v>
      </c>
      <c r="AD486" s="21">
        <f t="shared" si="226"/>
        <v>0</v>
      </c>
      <c r="AE486" s="21">
        <f t="shared" si="226"/>
        <v>0</v>
      </c>
      <c r="AF486" s="21">
        <f t="shared" si="226"/>
        <v>0</v>
      </c>
      <c r="AG486" s="21">
        <f t="shared" si="226"/>
        <v>0</v>
      </c>
      <c r="AH486" s="21">
        <f t="shared" si="226"/>
        <v>0</v>
      </c>
      <c r="AI486" s="21">
        <f t="shared" si="226"/>
        <v>4.1666666666666664E-2</v>
      </c>
      <c r="AJ486" s="21">
        <f t="shared" si="226"/>
        <v>0</v>
      </c>
      <c r="AK486" s="21">
        <f>AK485/24</f>
        <v>0</v>
      </c>
      <c r="AL486" s="21">
        <f>AL485/24</f>
        <v>0</v>
      </c>
      <c r="AM486" s="21">
        <f t="shared" ref="AM486:AN486" si="227">AM485/24</f>
        <v>0</v>
      </c>
      <c r="AN486" s="21">
        <f t="shared" si="227"/>
        <v>0</v>
      </c>
    </row>
    <row r="487" spans="1:40" x14ac:dyDescent="0.15">
      <c r="A487" s="223"/>
      <c r="B487" s="173"/>
      <c r="C487" s="341"/>
      <c r="D487" s="75"/>
      <c r="E487" s="75" t="s">
        <v>634</v>
      </c>
      <c r="F487" s="130" t="s">
        <v>31</v>
      </c>
      <c r="G487" s="76" t="s">
        <v>55</v>
      </c>
      <c r="H487" s="49">
        <v>1</v>
      </c>
      <c r="I487" s="107">
        <f>SUM(H487:H490)</f>
        <v>8</v>
      </c>
      <c r="J487" s="56"/>
      <c r="N487" s="4" t="e">
        <f ca="1">IF(YEAR(#REF!)=YEAR(TODAY()),IF(MONTH(#REF!)-MONTH(TODAY())&gt;0,IF(MONTH(#REF!)-MONTH(TODAY())&lt;=3,"Renovar Contrato?",""),""),"")</f>
        <v>#REF!</v>
      </c>
      <c r="P487" s="28" t="str">
        <f>IF($F487=P$1,$H487," ")</f>
        <v xml:space="preserve"> </v>
      </c>
      <c r="Q487" s="28" t="str">
        <f t="shared" ref="Q487:AN487" si="228">IF($F487=Q$1,$H487," ")</f>
        <v xml:space="preserve"> </v>
      </c>
      <c r="R487" s="28" t="str">
        <f t="shared" si="228"/>
        <v xml:space="preserve"> </v>
      </c>
      <c r="S487" s="28" t="str">
        <f t="shared" si="228"/>
        <v xml:space="preserve"> </v>
      </c>
      <c r="T487" s="28" t="str">
        <f t="shared" si="228"/>
        <v xml:space="preserve"> </v>
      </c>
      <c r="U487" s="28" t="str">
        <f t="shared" si="228"/>
        <v xml:space="preserve"> </v>
      </c>
      <c r="V487" s="28" t="str">
        <f t="shared" si="228"/>
        <v xml:space="preserve"> </v>
      </c>
      <c r="W487" s="28" t="str">
        <f t="shared" si="228"/>
        <v xml:space="preserve"> </v>
      </c>
      <c r="X487" s="28" t="str">
        <f t="shared" si="228"/>
        <v xml:space="preserve"> </v>
      </c>
      <c r="Y487" s="28" t="str">
        <f t="shared" si="228"/>
        <v xml:space="preserve"> </v>
      </c>
      <c r="Z487" s="28" t="str">
        <f t="shared" si="228"/>
        <v xml:space="preserve"> </v>
      </c>
      <c r="AA487" s="28" t="str">
        <f t="shared" si="228"/>
        <v xml:space="preserve"> </v>
      </c>
      <c r="AB487" s="28" t="str">
        <f t="shared" si="228"/>
        <v xml:space="preserve"> </v>
      </c>
      <c r="AC487" s="28" t="str">
        <f t="shared" si="228"/>
        <v xml:space="preserve"> </v>
      </c>
      <c r="AD487" s="28" t="str">
        <f t="shared" si="228"/>
        <v xml:space="preserve"> </v>
      </c>
      <c r="AE487" s="28" t="str">
        <f t="shared" si="228"/>
        <v xml:space="preserve"> </v>
      </c>
      <c r="AF487" s="28" t="str">
        <f t="shared" si="228"/>
        <v xml:space="preserve"> </v>
      </c>
      <c r="AG487" s="28" t="str">
        <f t="shared" si="228"/>
        <v xml:space="preserve"> </v>
      </c>
      <c r="AH487" s="28" t="str">
        <f t="shared" si="228"/>
        <v xml:space="preserve"> </v>
      </c>
      <c r="AI487" s="28">
        <f t="shared" si="228"/>
        <v>1</v>
      </c>
      <c r="AJ487" s="28" t="str">
        <f t="shared" si="228"/>
        <v xml:space="preserve"> </v>
      </c>
      <c r="AK487" s="28" t="str">
        <f t="shared" si="228"/>
        <v xml:space="preserve"> </v>
      </c>
      <c r="AL487" s="28" t="str">
        <f t="shared" si="228"/>
        <v xml:space="preserve"> </v>
      </c>
      <c r="AM487" s="28" t="str">
        <f t="shared" si="228"/>
        <v xml:space="preserve"> </v>
      </c>
      <c r="AN487" s="28" t="str">
        <f t="shared" si="228"/>
        <v xml:space="preserve"> </v>
      </c>
    </row>
    <row r="488" spans="1:40" x14ac:dyDescent="0.15">
      <c r="A488" s="223"/>
      <c r="B488" s="173"/>
      <c r="C488" s="342"/>
      <c r="D488" s="75"/>
      <c r="E488" s="75" t="s">
        <v>391</v>
      </c>
      <c r="F488" s="130" t="s">
        <v>31</v>
      </c>
      <c r="G488" s="76" t="s">
        <v>55</v>
      </c>
      <c r="H488" s="49">
        <v>2</v>
      </c>
      <c r="I488" s="107"/>
      <c r="J488" s="56"/>
      <c r="N488" s="4"/>
    </row>
    <row r="489" spans="1:40" x14ac:dyDescent="0.15">
      <c r="A489" s="223"/>
      <c r="B489" s="173"/>
      <c r="C489" s="197"/>
      <c r="D489" s="75"/>
      <c r="E489" s="29" t="s">
        <v>425</v>
      </c>
      <c r="F489" s="130" t="s">
        <v>275</v>
      </c>
      <c r="G489" s="60" t="s">
        <v>55</v>
      </c>
      <c r="H489" s="276">
        <v>3</v>
      </c>
      <c r="I489" s="107"/>
      <c r="J489" s="56"/>
      <c r="N489" s="4"/>
    </row>
    <row r="490" spans="1:40" x14ac:dyDescent="0.15">
      <c r="A490" s="71"/>
      <c r="B490" s="173"/>
      <c r="C490" s="71"/>
      <c r="D490" s="75"/>
      <c r="E490" s="75" t="s">
        <v>657</v>
      </c>
      <c r="F490" s="220" t="s">
        <v>76</v>
      </c>
      <c r="G490" s="76" t="s">
        <v>55</v>
      </c>
      <c r="H490" s="49">
        <v>2</v>
      </c>
      <c r="I490" s="107"/>
      <c r="J490" s="56"/>
      <c r="K490" s="56"/>
      <c r="L490" s="56"/>
      <c r="M490" s="56"/>
      <c r="N490" s="4"/>
    </row>
    <row r="491" spans="1:40" x14ac:dyDescent="0.15">
      <c r="A491" s="56"/>
      <c r="B491" s="56"/>
      <c r="C491" s="208"/>
      <c r="D491" s="75"/>
      <c r="E491" s="75" t="s">
        <v>276</v>
      </c>
      <c r="F491" s="130" t="s">
        <v>275</v>
      </c>
      <c r="G491" s="76" t="s">
        <v>58</v>
      </c>
      <c r="H491" s="59">
        <v>3</v>
      </c>
      <c r="I491" s="107">
        <f>SUM(H491:H492)</f>
        <v>7</v>
      </c>
      <c r="J491" s="56"/>
      <c r="N491" s="4"/>
      <c r="P491" s="28" t="str">
        <f t="shared" ref="P491:AN491" si="229">IF($F491=P$1,$H491," ")</f>
        <v xml:space="preserve"> </v>
      </c>
      <c r="Q491" s="28" t="str">
        <f t="shared" si="229"/>
        <v xml:space="preserve"> </v>
      </c>
      <c r="R491" s="28" t="str">
        <f t="shared" si="229"/>
        <v xml:space="preserve"> </v>
      </c>
      <c r="S491" s="28" t="str">
        <f t="shared" si="229"/>
        <v xml:space="preserve"> </v>
      </c>
      <c r="T491" s="28" t="str">
        <f t="shared" si="229"/>
        <v xml:space="preserve"> </v>
      </c>
      <c r="U491" s="28" t="str">
        <f t="shared" si="229"/>
        <v xml:space="preserve"> </v>
      </c>
      <c r="V491" s="28" t="str">
        <f t="shared" si="229"/>
        <v xml:space="preserve"> </v>
      </c>
      <c r="W491" s="28" t="str">
        <f t="shared" si="229"/>
        <v xml:space="preserve"> </v>
      </c>
      <c r="X491" s="28" t="str">
        <f t="shared" si="229"/>
        <v xml:space="preserve"> </v>
      </c>
      <c r="Y491" s="28" t="str">
        <f t="shared" si="229"/>
        <v xml:space="preserve"> </v>
      </c>
      <c r="Z491" s="28" t="str">
        <f t="shared" si="229"/>
        <v xml:space="preserve"> </v>
      </c>
      <c r="AA491" s="28" t="str">
        <f t="shared" si="229"/>
        <v xml:space="preserve"> </v>
      </c>
      <c r="AB491" s="28" t="str">
        <f t="shared" si="229"/>
        <v xml:space="preserve"> </v>
      </c>
      <c r="AC491" s="28" t="str">
        <f t="shared" si="229"/>
        <v xml:space="preserve"> </v>
      </c>
      <c r="AD491" s="28" t="str">
        <f t="shared" si="229"/>
        <v xml:space="preserve"> </v>
      </c>
      <c r="AE491" s="28" t="str">
        <f t="shared" si="229"/>
        <v xml:space="preserve"> </v>
      </c>
      <c r="AF491" s="28" t="str">
        <f t="shared" si="229"/>
        <v xml:space="preserve"> </v>
      </c>
      <c r="AG491" s="28" t="str">
        <f t="shared" si="229"/>
        <v xml:space="preserve"> </v>
      </c>
      <c r="AH491" s="28" t="str">
        <f t="shared" si="229"/>
        <v xml:space="preserve"> </v>
      </c>
      <c r="AI491" s="28" t="str">
        <f t="shared" si="229"/>
        <v xml:space="preserve"> </v>
      </c>
      <c r="AJ491" s="28" t="str">
        <f t="shared" si="229"/>
        <v xml:space="preserve"> </v>
      </c>
      <c r="AK491" s="28" t="str">
        <f t="shared" si="229"/>
        <v xml:space="preserve"> </v>
      </c>
      <c r="AL491" s="28" t="str">
        <f t="shared" si="229"/>
        <v xml:space="preserve"> </v>
      </c>
      <c r="AM491" s="28" t="str">
        <f t="shared" si="229"/>
        <v xml:space="preserve"> </v>
      </c>
      <c r="AN491" s="28" t="str">
        <f t="shared" si="229"/>
        <v xml:space="preserve"> </v>
      </c>
    </row>
    <row r="492" spans="1:40" x14ac:dyDescent="0.15">
      <c r="A492" s="56"/>
      <c r="B492" s="56"/>
      <c r="C492" s="208"/>
      <c r="D492" s="75"/>
      <c r="E492" s="105" t="s">
        <v>272</v>
      </c>
      <c r="F492" s="130" t="s">
        <v>76</v>
      </c>
      <c r="G492" s="60" t="s">
        <v>59</v>
      </c>
      <c r="H492" s="165">
        <v>4</v>
      </c>
      <c r="I492" s="107"/>
      <c r="J492" s="56"/>
      <c r="N492" s="4"/>
    </row>
    <row r="493" spans="1:40" x14ac:dyDescent="0.15">
      <c r="A493" s="358"/>
      <c r="B493" s="358"/>
      <c r="C493" s="359"/>
      <c r="D493" s="360"/>
      <c r="E493" s="361"/>
      <c r="F493" s="362"/>
      <c r="G493" s="363"/>
      <c r="H493" s="362"/>
      <c r="I493" s="364"/>
      <c r="J493" s="364"/>
      <c r="K493" s="248"/>
      <c r="L493" s="248"/>
      <c r="M493" s="249"/>
      <c r="N493" s="148" t="e">
        <f ca="1">IF(YEAR(#REF!)=YEAR(TODAY()),IF(MONTH(#REF!)-MONTH(TODAY())&gt;0,IF(MONTH(#REF!)-MONTH(TODAY())&lt;=3,"Renovar Contrato?",""),""),"")</f>
        <v>#REF!</v>
      </c>
      <c r="O493" s="263">
        <f>SUM(P493:AN493)</f>
        <v>0</v>
      </c>
      <c r="P493" s="22">
        <f t="shared" ref="P493:AN493" si="230">SUM(P495:P496)</f>
        <v>0</v>
      </c>
      <c r="Q493" s="22">
        <f t="shared" si="230"/>
        <v>0</v>
      </c>
      <c r="R493" s="22">
        <f t="shared" si="230"/>
        <v>0</v>
      </c>
      <c r="S493" s="22">
        <f t="shared" si="230"/>
        <v>0</v>
      </c>
      <c r="T493" s="22">
        <f t="shared" si="230"/>
        <v>0</v>
      </c>
      <c r="U493" s="22">
        <f t="shared" si="230"/>
        <v>0</v>
      </c>
      <c r="V493" s="22">
        <f t="shared" si="230"/>
        <v>0</v>
      </c>
      <c r="W493" s="22">
        <f t="shared" si="230"/>
        <v>0</v>
      </c>
      <c r="X493" s="22">
        <f t="shared" si="230"/>
        <v>0</v>
      </c>
      <c r="Y493" s="22">
        <f t="shared" si="230"/>
        <v>0</v>
      </c>
      <c r="Z493" s="22">
        <f t="shared" si="230"/>
        <v>0</v>
      </c>
      <c r="AA493" s="22">
        <f t="shared" si="230"/>
        <v>0</v>
      </c>
      <c r="AB493" s="22">
        <f t="shared" si="230"/>
        <v>0</v>
      </c>
      <c r="AC493" s="22">
        <f t="shared" si="230"/>
        <v>0</v>
      </c>
      <c r="AD493" s="22">
        <f t="shared" si="230"/>
        <v>0</v>
      </c>
      <c r="AE493" s="22">
        <f t="shared" si="230"/>
        <v>0</v>
      </c>
      <c r="AF493" s="22">
        <f t="shared" si="230"/>
        <v>0</v>
      </c>
      <c r="AG493" s="22">
        <f t="shared" si="230"/>
        <v>0</v>
      </c>
      <c r="AH493" s="22">
        <f t="shared" si="230"/>
        <v>0</v>
      </c>
      <c r="AI493" s="22">
        <f t="shared" si="230"/>
        <v>0</v>
      </c>
      <c r="AJ493" s="22">
        <f t="shared" si="230"/>
        <v>0</v>
      </c>
      <c r="AK493" s="22">
        <f t="shared" si="230"/>
        <v>0</v>
      </c>
      <c r="AL493" s="22">
        <f t="shared" si="230"/>
        <v>0</v>
      </c>
      <c r="AM493" s="22">
        <f t="shared" si="230"/>
        <v>0</v>
      </c>
      <c r="AN493" s="22">
        <f t="shared" si="230"/>
        <v>0</v>
      </c>
    </row>
    <row r="494" spans="1:40" x14ac:dyDescent="0.15">
      <c r="A494" s="365" t="s">
        <v>578</v>
      </c>
      <c r="B494" s="365" t="s">
        <v>54</v>
      </c>
      <c r="C494" s="210" t="s">
        <v>579</v>
      </c>
      <c r="D494" s="151" t="s">
        <v>64</v>
      </c>
      <c r="E494" s="369"/>
      <c r="F494" s="89"/>
      <c r="G494" s="370"/>
      <c r="H494" s="89"/>
      <c r="I494" s="366">
        <f>SUM(I495:I496)</f>
        <v>8</v>
      </c>
      <c r="J494" s="153">
        <f>I494/2</f>
        <v>4</v>
      </c>
      <c r="K494" s="231">
        <v>44455</v>
      </c>
      <c r="L494" s="62">
        <v>44619</v>
      </c>
      <c r="M494" s="239">
        <v>0.59</v>
      </c>
      <c r="N494" s="148" t="e">
        <f ca="1">IF(YEAR(#REF!)=YEAR(TODAY()),IF(MONTH(#REF!)-MONTH(TODAY())&gt;0,IF(MONTH(#REF!)-MONTH(TODAY())&lt;=3,"Renovar Contrato?",""),""),"")</f>
        <v>#REF!</v>
      </c>
      <c r="O494" s="263">
        <f>SUM(P494:AN494)</f>
        <v>0</v>
      </c>
      <c r="P494" s="266">
        <f>P493/24</f>
        <v>0</v>
      </c>
      <c r="Q494" s="266">
        <f t="shared" ref="Q494:AJ494" si="231">Q493/24</f>
        <v>0</v>
      </c>
      <c r="R494" s="266">
        <f t="shared" si="231"/>
        <v>0</v>
      </c>
      <c r="S494" s="266">
        <f t="shared" si="231"/>
        <v>0</v>
      </c>
      <c r="T494" s="266">
        <f t="shared" si="231"/>
        <v>0</v>
      </c>
      <c r="U494" s="266">
        <f t="shared" si="231"/>
        <v>0</v>
      </c>
      <c r="V494" s="266">
        <f t="shared" si="231"/>
        <v>0</v>
      </c>
      <c r="W494" s="266">
        <f t="shared" si="231"/>
        <v>0</v>
      </c>
      <c r="X494" s="266">
        <f t="shared" si="231"/>
        <v>0</v>
      </c>
      <c r="Y494" s="266">
        <f t="shared" si="231"/>
        <v>0</v>
      </c>
      <c r="Z494" s="266">
        <f t="shared" si="231"/>
        <v>0</v>
      </c>
      <c r="AA494" s="266">
        <f t="shared" si="231"/>
        <v>0</v>
      </c>
      <c r="AB494" s="266">
        <f t="shared" si="231"/>
        <v>0</v>
      </c>
      <c r="AC494" s="266">
        <f t="shared" si="231"/>
        <v>0</v>
      </c>
      <c r="AD494" s="266">
        <f t="shared" si="231"/>
        <v>0</v>
      </c>
      <c r="AE494" s="266">
        <f t="shared" si="231"/>
        <v>0</v>
      </c>
      <c r="AF494" s="266">
        <f t="shared" si="231"/>
        <v>0</v>
      </c>
      <c r="AG494" s="266">
        <f t="shared" si="231"/>
        <v>0</v>
      </c>
      <c r="AH494" s="266">
        <f t="shared" si="231"/>
        <v>0</v>
      </c>
      <c r="AI494" s="266">
        <f t="shared" si="231"/>
        <v>0</v>
      </c>
      <c r="AJ494" s="266">
        <f t="shared" si="231"/>
        <v>0</v>
      </c>
      <c r="AK494" s="266">
        <f>AK493/24</f>
        <v>0</v>
      </c>
      <c r="AL494" s="266">
        <f>AL493/24</f>
        <v>0</v>
      </c>
      <c r="AM494" s="266">
        <f t="shared" ref="AM494:AN494" si="232">AM493/24</f>
        <v>0</v>
      </c>
      <c r="AN494" s="266">
        <f t="shared" si="232"/>
        <v>0</v>
      </c>
    </row>
    <row r="495" spans="1:40" x14ac:dyDescent="0.15">
      <c r="A495" s="56"/>
      <c r="B495" s="56"/>
      <c r="C495" s="197"/>
      <c r="D495" s="75"/>
      <c r="E495" s="75" t="s">
        <v>248</v>
      </c>
      <c r="F495" s="59" t="s">
        <v>14</v>
      </c>
      <c r="G495" s="76" t="s">
        <v>56</v>
      </c>
      <c r="H495" s="59">
        <v>2</v>
      </c>
      <c r="I495" s="107">
        <f>SUM(H495:H498)</f>
        <v>8</v>
      </c>
      <c r="J495" s="56"/>
      <c r="N495" s="4"/>
    </row>
    <row r="496" spans="1:40" x14ac:dyDescent="0.15">
      <c r="A496" s="56"/>
      <c r="B496" s="56"/>
      <c r="C496" s="351"/>
      <c r="D496" s="75"/>
      <c r="E496" s="105" t="s">
        <v>249</v>
      </c>
      <c r="F496" s="59" t="s">
        <v>14</v>
      </c>
      <c r="G496" s="60" t="s">
        <v>56</v>
      </c>
      <c r="H496" s="59">
        <v>2</v>
      </c>
      <c r="I496" s="107"/>
      <c r="J496" s="56"/>
      <c r="N496" s="4"/>
    </row>
    <row r="497" spans="1:40" x14ac:dyDescent="0.15">
      <c r="A497" s="56"/>
      <c r="B497" s="56"/>
      <c r="C497" s="208"/>
      <c r="D497" s="75"/>
      <c r="E497" s="105" t="s">
        <v>186</v>
      </c>
      <c r="F497" s="59" t="s">
        <v>13</v>
      </c>
      <c r="G497" s="60" t="s">
        <v>56</v>
      </c>
      <c r="H497" s="68">
        <v>2</v>
      </c>
      <c r="I497" s="107"/>
      <c r="J497" s="56"/>
      <c r="N497" s="4"/>
    </row>
    <row r="498" spans="1:40" x14ac:dyDescent="0.15">
      <c r="A498" s="56"/>
      <c r="B498" s="56"/>
      <c r="C498" s="208"/>
      <c r="D498" s="75"/>
      <c r="E498" s="105" t="s">
        <v>187</v>
      </c>
      <c r="F498" s="59" t="s">
        <v>13</v>
      </c>
      <c r="G498" s="60" t="s">
        <v>56</v>
      </c>
      <c r="H498" s="59">
        <v>2</v>
      </c>
      <c r="I498" s="107"/>
      <c r="J498" s="56"/>
      <c r="N498" s="4"/>
    </row>
    <row r="499" spans="1:40" x14ac:dyDescent="0.15">
      <c r="A499" s="56"/>
      <c r="B499" s="56"/>
      <c r="C499" s="208"/>
      <c r="D499" s="75"/>
      <c r="E499" s="105"/>
      <c r="F499" s="59"/>
      <c r="G499" s="60"/>
      <c r="H499" s="59"/>
      <c r="I499" s="107">
        <f>SUM(H499)</f>
        <v>0</v>
      </c>
      <c r="J499" s="56"/>
      <c r="N499" s="4"/>
    </row>
    <row r="500" spans="1:40" x14ac:dyDescent="0.15">
      <c r="A500" s="31"/>
      <c r="B500" s="31"/>
      <c r="C500" s="96"/>
      <c r="D500" s="97"/>
      <c r="E500" s="98"/>
      <c r="F500" s="99"/>
      <c r="G500" s="100"/>
      <c r="H500" s="99"/>
      <c r="I500" s="101"/>
      <c r="J500" s="102"/>
      <c r="K500" s="236"/>
      <c r="L500" s="236"/>
      <c r="M500" s="237"/>
      <c r="N500" s="4" t="e">
        <f ca="1">IF(YEAR(#REF!)=YEAR(TODAY()),IF(MONTH(#REF!)-MONTH(TODAY())&gt;0,IF(MONTH(#REF!)-MONTH(TODAY())&lt;=3,"Renovar Contrato?",""),""),"")</f>
        <v>#REF!</v>
      </c>
      <c r="O500" s="47" t="e">
        <f>SUM(P500:AN500)</f>
        <v>#REF!</v>
      </c>
      <c r="P500" s="22" t="e">
        <f>SUM(#REF!)</f>
        <v>#REF!</v>
      </c>
      <c r="Q500" s="22" t="e">
        <f>SUM(#REF!)</f>
        <v>#REF!</v>
      </c>
      <c r="R500" s="22" t="e">
        <f>SUM(#REF!)</f>
        <v>#REF!</v>
      </c>
      <c r="S500" s="22" t="e">
        <f>SUM(#REF!)</f>
        <v>#REF!</v>
      </c>
      <c r="T500" s="22" t="e">
        <f>SUM(#REF!)</f>
        <v>#REF!</v>
      </c>
      <c r="U500" s="22" t="e">
        <f>SUM(#REF!)</f>
        <v>#REF!</v>
      </c>
      <c r="V500" s="22" t="e">
        <f>SUM(#REF!)</f>
        <v>#REF!</v>
      </c>
      <c r="W500" s="22" t="e">
        <f>SUM(#REF!)</f>
        <v>#REF!</v>
      </c>
      <c r="X500" s="22" t="e">
        <f>SUM(#REF!)</f>
        <v>#REF!</v>
      </c>
      <c r="Y500" s="22" t="e">
        <f>SUM(#REF!)</f>
        <v>#REF!</v>
      </c>
      <c r="Z500" s="22" t="e">
        <f>SUM(#REF!)</f>
        <v>#REF!</v>
      </c>
      <c r="AA500" s="22" t="e">
        <f>SUM(#REF!)</f>
        <v>#REF!</v>
      </c>
      <c r="AB500" s="22" t="e">
        <f>SUM(#REF!)</f>
        <v>#REF!</v>
      </c>
      <c r="AC500" s="22" t="e">
        <f>SUM(#REF!)</f>
        <v>#REF!</v>
      </c>
      <c r="AD500" s="22" t="e">
        <f>SUM(#REF!)</f>
        <v>#REF!</v>
      </c>
      <c r="AE500" s="22" t="e">
        <f>SUM(#REF!)</f>
        <v>#REF!</v>
      </c>
      <c r="AF500" s="22" t="e">
        <f>SUM(#REF!)</f>
        <v>#REF!</v>
      </c>
      <c r="AG500" s="22" t="e">
        <f>SUM(#REF!)</f>
        <v>#REF!</v>
      </c>
      <c r="AH500" s="22" t="e">
        <f>SUM(#REF!)</f>
        <v>#REF!</v>
      </c>
      <c r="AI500" s="22" t="e">
        <f>SUM(#REF!)</f>
        <v>#REF!</v>
      </c>
      <c r="AJ500" s="22" t="e">
        <f>SUM(#REF!)</f>
        <v>#REF!</v>
      </c>
      <c r="AK500" s="22" t="e">
        <f>SUM(#REF!)</f>
        <v>#REF!</v>
      </c>
      <c r="AL500" s="22" t="e">
        <f>SUM(#REF!)</f>
        <v>#REF!</v>
      </c>
      <c r="AM500" s="22" t="e">
        <f>SUM(#REF!)</f>
        <v>#REF!</v>
      </c>
      <c r="AN500" s="22" t="e">
        <f>SUM(#REF!)</f>
        <v>#REF!</v>
      </c>
    </row>
    <row r="501" spans="1:40" x14ac:dyDescent="0.15">
      <c r="A501" s="112" t="s">
        <v>177</v>
      </c>
      <c r="B501" s="112" t="s">
        <v>10</v>
      </c>
      <c r="C501" s="141" t="s">
        <v>178</v>
      </c>
      <c r="D501" s="151" t="s">
        <v>64</v>
      </c>
      <c r="E501" s="105"/>
      <c r="F501" s="105"/>
      <c r="G501" s="105"/>
      <c r="H501" s="105"/>
      <c r="I501" s="118">
        <f>SUM(I502:I504)</f>
        <v>6</v>
      </c>
      <c r="J501" s="107">
        <f>I501/2</f>
        <v>3</v>
      </c>
      <c r="K501" s="231">
        <v>44455</v>
      </c>
      <c r="L501" s="231">
        <v>44819</v>
      </c>
      <c r="M501" s="250">
        <v>0.2</v>
      </c>
      <c r="N501" s="4"/>
      <c r="O501" s="47" t="e">
        <f>SUM(P501:AN501)</f>
        <v>#REF!</v>
      </c>
      <c r="P501" s="21" t="e">
        <f>#REF!/24</f>
        <v>#REF!</v>
      </c>
      <c r="Q501" s="21" t="e">
        <f>#REF!/24</f>
        <v>#REF!</v>
      </c>
      <c r="R501" s="21" t="e">
        <f>#REF!/24</f>
        <v>#REF!</v>
      </c>
      <c r="S501" s="21" t="e">
        <f>#REF!/24</f>
        <v>#REF!</v>
      </c>
      <c r="T501" s="21" t="e">
        <f>#REF!/24</f>
        <v>#REF!</v>
      </c>
      <c r="U501" s="21" t="e">
        <f>#REF!/24</f>
        <v>#REF!</v>
      </c>
      <c r="V501" s="21" t="e">
        <f>#REF!/24</f>
        <v>#REF!</v>
      </c>
      <c r="W501" s="21" t="e">
        <f>#REF!/24</f>
        <v>#REF!</v>
      </c>
      <c r="X501" s="21" t="e">
        <f>#REF!/24</f>
        <v>#REF!</v>
      </c>
      <c r="Y501" s="21" t="e">
        <f>#REF!/24</f>
        <v>#REF!</v>
      </c>
      <c r="Z501" s="21" t="e">
        <f>#REF!/24</f>
        <v>#REF!</v>
      </c>
      <c r="AA501" s="21" t="e">
        <f>#REF!/24</f>
        <v>#REF!</v>
      </c>
      <c r="AB501" s="21" t="e">
        <f>#REF!/24</f>
        <v>#REF!</v>
      </c>
      <c r="AC501" s="21" t="e">
        <f>#REF!/24</f>
        <v>#REF!</v>
      </c>
      <c r="AD501" s="21" t="e">
        <f>#REF!/24</f>
        <v>#REF!</v>
      </c>
      <c r="AE501" s="21" t="e">
        <f>#REF!/24</f>
        <v>#REF!</v>
      </c>
      <c r="AF501" s="21" t="e">
        <f>#REF!/24</f>
        <v>#REF!</v>
      </c>
      <c r="AG501" s="21" t="e">
        <f>#REF!/24</f>
        <v>#REF!</v>
      </c>
      <c r="AH501" s="21" t="e">
        <f>#REF!/24</f>
        <v>#REF!</v>
      </c>
      <c r="AI501" s="21" t="e">
        <f>#REF!/24</f>
        <v>#REF!</v>
      </c>
      <c r="AJ501" s="21" t="e">
        <f>#REF!/24</f>
        <v>#REF!</v>
      </c>
      <c r="AK501" s="21" t="e">
        <f>#REF!/24</f>
        <v>#REF!</v>
      </c>
      <c r="AL501" s="21" t="e">
        <f>#REF!/24</f>
        <v>#REF!</v>
      </c>
      <c r="AM501" s="21" t="e">
        <f>#REF!/24</f>
        <v>#REF!</v>
      </c>
      <c r="AN501" s="21" t="e">
        <f>#REF!/24</f>
        <v>#REF!</v>
      </c>
    </row>
    <row r="502" spans="1:40" x14ac:dyDescent="0.15">
      <c r="A502" s="223"/>
      <c r="B502" s="61"/>
      <c r="C502" s="341"/>
      <c r="D502" s="142"/>
      <c r="E502" s="105" t="s">
        <v>476</v>
      </c>
      <c r="F502" s="59" t="s">
        <v>24</v>
      </c>
      <c r="G502" s="60" t="s">
        <v>62</v>
      </c>
      <c r="H502" s="59">
        <v>2</v>
      </c>
      <c r="I502" s="107">
        <f>SUM(H502:H502)</f>
        <v>2</v>
      </c>
      <c r="J502" s="107"/>
      <c r="K502" s="154"/>
      <c r="L502" s="154"/>
      <c r="M502" s="155"/>
      <c r="N502" s="4" t="str">
        <f ca="1">IF(YEAR(L502)=YEAR(TODAY()),IF(MONTH(L502)-MONTH(TODAY())&gt;0,IF(MONTH(L502)-MONTH(TODAY())&lt;=3,"Renovar Contrato?",""),""),"")</f>
        <v/>
      </c>
      <c r="P502" s="28" t="str">
        <f t="shared" ref="P502:AE504" si="233">IF($F502=P$1,$H502," ")</f>
        <v xml:space="preserve"> </v>
      </c>
      <c r="Q502" s="28" t="str">
        <f t="shared" si="233"/>
        <v xml:space="preserve"> </v>
      </c>
      <c r="R502" s="28" t="str">
        <f t="shared" si="233"/>
        <v xml:space="preserve"> </v>
      </c>
      <c r="S502" s="28" t="str">
        <f t="shared" si="233"/>
        <v xml:space="preserve"> </v>
      </c>
      <c r="T502" s="28" t="str">
        <f t="shared" si="233"/>
        <v xml:space="preserve"> </v>
      </c>
      <c r="U502" s="28">
        <f t="shared" si="233"/>
        <v>2</v>
      </c>
      <c r="V502" s="28" t="str">
        <f t="shared" si="233"/>
        <v xml:space="preserve"> </v>
      </c>
      <c r="W502" s="28" t="str">
        <f t="shared" si="233"/>
        <v xml:space="preserve"> </v>
      </c>
      <c r="X502" s="28" t="str">
        <f t="shared" si="233"/>
        <v xml:space="preserve"> </v>
      </c>
      <c r="Y502" s="28" t="str">
        <f t="shared" si="233"/>
        <v xml:space="preserve"> </v>
      </c>
      <c r="Z502" s="28" t="str">
        <f t="shared" si="233"/>
        <v xml:space="preserve"> </v>
      </c>
      <c r="AA502" s="28" t="str">
        <f t="shared" si="233"/>
        <v xml:space="preserve"> </v>
      </c>
      <c r="AB502" s="28" t="str">
        <f t="shared" si="233"/>
        <v xml:space="preserve"> </v>
      </c>
      <c r="AC502" s="28" t="str">
        <f t="shared" si="233"/>
        <v xml:space="preserve"> </v>
      </c>
      <c r="AD502" s="28" t="str">
        <f t="shared" si="233"/>
        <v xml:space="preserve"> </v>
      </c>
      <c r="AE502" s="28" t="str">
        <f t="shared" si="233"/>
        <v xml:space="preserve"> </v>
      </c>
      <c r="AF502" s="28" t="str">
        <f t="shared" ref="AF502:AN504" si="234">IF($F502=AF$1,$H502," ")</f>
        <v xml:space="preserve"> </v>
      </c>
      <c r="AG502" s="28" t="str">
        <f t="shared" si="234"/>
        <v xml:space="preserve"> </v>
      </c>
      <c r="AH502" s="28" t="str">
        <f t="shared" si="234"/>
        <v xml:space="preserve"> </v>
      </c>
      <c r="AI502" s="28" t="str">
        <f t="shared" si="234"/>
        <v xml:space="preserve"> </v>
      </c>
      <c r="AJ502" s="28" t="str">
        <f t="shared" si="234"/>
        <v xml:space="preserve"> </v>
      </c>
      <c r="AK502" s="28" t="str">
        <f t="shared" si="234"/>
        <v xml:space="preserve"> </v>
      </c>
      <c r="AL502" s="28" t="str">
        <f t="shared" si="234"/>
        <v xml:space="preserve"> </v>
      </c>
      <c r="AM502" s="28" t="str">
        <f t="shared" si="234"/>
        <v xml:space="preserve"> </v>
      </c>
      <c r="AN502" s="28" t="str">
        <f t="shared" si="234"/>
        <v xml:space="preserve"> </v>
      </c>
    </row>
    <row r="503" spans="1:40" x14ac:dyDescent="0.15">
      <c r="A503" s="161"/>
      <c r="B503" s="115"/>
      <c r="C503" s="351"/>
      <c r="D503" s="142"/>
      <c r="E503" s="105" t="s">
        <v>179</v>
      </c>
      <c r="F503" s="59" t="s">
        <v>13</v>
      </c>
      <c r="G503" s="60" t="s">
        <v>63</v>
      </c>
      <c r="H503" s="59">
        <v>1</v>
      </c>
      <c r="I503" s="107">
        <f>SUM(H503:H505)</f>
        <v>4</v>
      </c>
      <c r="J503" s="107"/>
      <c r="K503" s="154"/>
      <c r="L503" s="154"/>
      <c r="M503" s="155"/>
      <c r="N503" s="4" t="str">
        <f ca="1">IF(YEAR(L503)=YEAR(TODAY()),IF(MONTH(L503)-MONTH(TODAY())&gt;0,IF(MONTH(L503)-MONTH(TODAY())&lt;=3,"Renovar Contrato?",""),""),"")</f>
        <v/>
      </c>
      <c r="P503" s="28" t="str">
        <f t="shared" si="233"/>
        <v xml:space="preserve"> </v>
      </c>
      <c r="Q503" s="28">
        <f t="shared" si="233"/>
        <v>1</v>
      </c>
      <c r="R503" s="28" t="str">
        <f t="shared" si="233"/>
        <v xml:space="preserve"> </v>
      </c>
      <c r="S503" s="28" t="str">
        <f t="shared" si="233"/>
        <v xml:space="preserve"> </v>
      </c>
      <c r="T503" s="28" t="str">
        <f t="shared" si="233"/>
        <v xml:space="preserve"> </v>
      </c>
      <c r="U503" s="28" t="str">
        <f t="shared" si="233"/>
        <v xml:space="preserve"> </v>
      </c>
      <c r="V503" s="28" t="str">
        <f t="shared" si="233"/>
        <v xml:space="preserve"> </v>
      </c>
      <c r="W503" s="28" t="str">
        <f t="shared" si="233"/>
        <v xml:space="preserve"> </v>
      </c>
      <c r="X503" s="28" t="str">
        <f t="shared" si="233"/>
        <v xml:space="preserve"> </v>
      </c>
      <c r="Y503" s="28" t="str">
        <f t="shared" si="233"/>
        <v xml:space="preserve"> </v>
      </c>
      <c r="Z503" s="28" t="str">
        <f t="shared" si="233"/>
        <v xml:space="preserve"> </v>
      </c>
      <c r="AA503" s="28" t="str">
        <f t="shared" si="233"/>
        <v xml:space="preserve"> </v>
      </c>
      <c r="AB503" s="28" t="str">
        <f t="shared" si="233"/>
        <v xml:space="preserve"> </v>
      </c>
      <c r="AC503" s="28" t="str">
        <f t="shared" si="233"/>
        <v xml:space="preserve"> </v>
      </c>
      <c r="AD503" s="28" t="str">
        <f t="shared" si="233"/>
        <v xml:space="preserve"> </v>
      </c>
      <c r="AE503" s="28" t="str">
        <f t="shared" si="233"/>
        <v xml:space="preserve"> </v>
      </c>
      <c r="AF503" s="28" t="str">
        <f t="shared" si="234"/>
        <v xml:space="preserve"> </v>
      </c>
      <c r="AG503" s="28" t="str">
        <f t="shared" si="234"/>
        <v xml:space="preserve"> </v>
      </c>
      <c r="AH503" s="28" t="str">
        <f t="shared" si="234"/>
        <v xml:space="preserve"> </v>
      </c>
      <c r="AI503" s="28" t="str">
        <f t="shared" si="234"/>
        <v xml:space="preserve"> </v>
      </c>
      <c r="AJ503" s="28" t="str">
        <f t="shared" si="234"/>
        <v xml:space="preserve"> </v>
      </c>
      <c r="AK503" s="28" t="str">
        <f t="shared" si="234"/>
        <v xml:space="preserve"> </v>
      </c>
      <c r="AL503" s="28" t="str">
        <f t="shared" si="234"/>
        <v xml:space="preserve"> </v>
      </c>
      <c r="AM503" s="28" t="str">
        <f t="shared" si="234"/>
        <v xml:space="preserve"> </v>
      </c>
      <c r="AN503" s="28" t="str">
        <f t="shared" si="234"/>
        <v xml:space="preserve"> </v>
      </c>
    </row>
    <row r="504" spans="1:40" x14ac:dyDescent="0.15">
      <c r="A504" s="115"/>
      <c r="B504" s="115"/>
      <c r="C504" s="161"/>
      <c r="D504" s="86"/>
      <c r="E504" s="105" t="s">
        <v>180</v>
      </c>
      <c r="F504" s="59" t="s">
        <v>13</v>
      </c>
      <c r="G504" s="60" t="s">
        <v>63</v>
      </c>
      <c r="H504" s="59">
        <v>2</v>
      </c>
      <c r="I504" s="107"/>
      <c r="J504" s="107"/>
      <c r="K504" s="154"/>
      <c r="L504" s="154"/>
      <c r="M504" s="155"/>
      <c r="N504" s="4" t="str">
        <f ca="1">IF(YEAR(L504)=YEAR(TODAY()),IF(MONTH(L504)-MONTH(TODAY())&gt;0,IF(MONTH(L504)-MONTH(TODAY())&lt;=3,"Renovar Contrato?",""),""),"")</f>
        <v/>
      </c>
      <c r="P504" s="28" t="str">
        <f t="shared" si="233"/>
        <v xml:space="preserve"> </v>
      </c>
      <c r="Q504" s="28">
        <f t="shared" si="233"/>
        <v>2</v>
      </c>
      <c r="R504" s="28" t="str">
        <f t="shared" si="233"/>
        <v xml:space="preserve"> </v>
      </c>
      <c r="S504" s="28" t="str">
        <f t="shared" si="233"/>
        <v xml:space="preserve"> </v>
      </c>
      <c r="T504" s="28" t="str">
        <f t="shared" si="233"/>
        <v xml:space="preserve"> </v>
      </c>
      <c r="U504" s="28" t="str">
        <f t="shared" si="233"/>
        <v xml:space="preserve"> </v>
      </c>
      <c r="V504" s="28" t="str">
        <f t="shared" si="233"/>
        <v xml:space="preserve"> </v>
      </c>
      <c r="W504" s="28" t="str">
        <f t="shared" si="233"/>
        <v xml:space="preserve"> </v>
      </c>
      <c r="X504" s="28" t="str">
        <f t="shared" si="233"/>
        <v xml:space="preserve"> </v>
      </c>
      <c r="Y504" s="28" t="str">
        <f t="shared" si="233"/>
        <v xml:space="preserve"> </v>
      </c>
      <c r="Z504" s="28" t="str">
        <f t="shared" si="233"/>
        <v xml:space="preserve"> </v>
      </c>
      <c r="AA504" s="28" t="str">
        <f t="shared" si="233"/>
        <v xml:space="preserve"> </v>
      </c>
      <c r="AB504" s="28" t="str">
        <f t="shared" si="233"/>
        <v xml:space="preserve"> </v>
      </c>
      <c r="AC504" s="28" t="str">
        <f t="shared" si="233"/>
        <v xml:space="preserve"> </v>
      </c>
      <c r="AD504" s="28" t="str">
        <f t="shared" si="233"/>
        <v xml:space="preserve"> </v>
      </c>
      <c r="AE504" s="28" t="str">
        <f t="shared" si="233"/>
        <v xml:space="preserve"> </v>
      </c>
      <c r="AF504" s="28" t="str">
        <f t="shared" si="234"/>
        <v xml:space="preserve"> </v>
      </c>
      <c r="AG504" s="28" t="str">
        <f t="shared" si="234"/>
        <v xml:space="preserve"> </v>
      </c>
      <c r="AH504" s="28" t="str">
        <f t="shared" si="234"/>
        <v xml:space="preserve"> </v>
      </c>
      <c r="AI504" s="28" t="str">
        <f t="shared" si="234"/>
        <v xml:space="preserve"> </v>
      </c>
      <c r="AJ504" s="28" t="str">
        <f t="shared" si="234"/>
        <v xml:space="preserve"> </v>
      </c>
      <c r="AK504" s="28" t="str">
        <f t="shared" si="234"/>
        <v xml:space="preserve"> </v>
      </c>
      <c r="AL504" s="28" t="str">
        <f t="shared" si="234"/>
        <v xml:space="preserve"> </v>
      </c>
      <c r="AM504" s="28" t="str">
        <f t="shared" si="234"/>
        <v xml:space="preserve"> </v>
      </c>
      <c r="AN504" s="28" t="str">
        <f t="shared" si="234"/>
        <v xml:space="preserve"> </v>
      </c>
    </row>
    <row r="505" spans="1:40" x14ac:dyDescent="0.15">
      <c r="A505" s="115"/>
      <c r="B505" s="115"/>
      <c r="C505" s="161"/>
      <c r="D505" s="274" t="s">
        <v>421</v>
      </c>
      <c r="E505" s="105" t="s">
        <v>522</v>
      </c>
      <c r="F505" s="59" t="s">
        <v>22</v>
      </c>
      <c r="G505" s="60" t="s">
        <v>63</v>
      </c>
      <c r="H505" s="59">
        <v>1</v>
      </c>
      <c r="I505" s="107"/>
      <c r="J505" s="107"/>
      <c r="K505" s="154"/>
      <c r="L505" s="154"/>
      <c r="M505" s="155"/>
      <c r="N505" s="4"/>
    </row>
    <row r="506" spans="1:40" x14ac:dyDescent="0.15">
      <c r="A506" s="212"/>
      <c r="B506" s="212"/>
      <c r="C506" s="213"/>
      <c r="D506" s="214"/>
      <c r="E506" s="212"/>
      <c r="F506" s="212"/>
      <c r="G506" s="212"/>
      <c r="H506" s="212"/>
      <c r="I506" s="215"/>
      <c r="J506" s="212"/>
      <c r="K506" s="216"/>
      <c r="L506" s="216"/>
      <c r="M506" s="212"/>
      <c r="N506" s="7"/>
      <c r="O506" s="52"/>
      <c r="P506" s="288"/>
      <c r="Q506" s="288"/>
      <c r="R506" s="288"/>
      <c r="S506" s="288"/>
      <c r="T506" s="288"/>
      <c r="U506" s="288"/>
      <c r="V506" s="288"/>
      <c r="W506" s="288"/>
      <c r="X506" s="288"/>
      <c r="Y506" s="288"/>
      <c r="Z506" s="288"/>
      <c r="AA506" s="288"/>
      <c r="AB506" s="288"/>
      <c r="AC506" s="288"/>
      <c r="AD506" s="288"/>
      <c r="AE506" s="288"/>
      <c r="AF506" s="288"/>
      <c r="AG506" s="288"/>
      <c r="AH506" s="288"/>
      <c r="AI506" s="288"/>
      <c r="AJ506" s="288"/>
      <c r="AK506" s="288"/>
      <c r="AL506" s="288"/>
      <c r="AM506" s="288"/>
      <c r="AN506" s="288"/>
    </row>
    <row r="507" spans="1:40" x14ac:dyDescent="0.15">
      <c r="A507" s="43" t="s">
        <v>43</v>
      </c>
      <c r="B507" s="371"/>
      <c r="C507" s="217"/>
      <c r="D507" s="46"/>
      <c r="E507" s="371"/>
      <c r="F507" s="371"/>
      <c r="G507" s="371"/>
      <c r="H507" s="371"/>
      <c r="I507" s="174"/>
      <c r="J507" s="371"/>
      <c r="K507" s="371"/>
      <c r="L507" s="371"/>
      <c r="M507" s="371"/>
    </row>
    <row r="508" spans="1:40" x14ac:dyDescent="0.15">
      <c r="A508" s="43" t="s">
        <v>38</v>
      </c>
      <c r="B508" s="371"/>
      <c r="C508" s="218"/>
      <c r="D508" s="46"/>
      <c r="E508" s="371"/>
      <c r="F508" s="371"/>
      <c r="G508" s="371"/>
      <c r="H508" s="44"/>
      <c r="I508" s="174"/>
      <c r="J508" s="371"/>
      <c r="K508" s="371"/>
      <c r="L508" s="371"/>
      <c r="M508" s="219"/>
    </row>
    <row r="510" spans="1:40" x14ac:dyDescent="0.15">
      <c r="E510" s="105"/>
      <c r="F510" s="59"/>
      <c r="G510" s="72"/>
      <c r="H510" s="172"/>
    </row>
  </sheetData>
  <mergeCells count="6">
    <mergeCell ref="K1:L1"/>
    <mergeCell ref="A1:C1"/>
    <mergeCell ref="D1:D2"/>
    <mergeCell ref="E1:H1"/>
    <mergeCell ref="I1:I2"/>
    <mergeCell ref="J1:J2"/>
  </mergeCells>
  <conditionalFormatting sqref="AL18 O124:AN134">
    <cfRule type="cellIs" dxfId="597" priority="207" operator="greaterThan">
      <formula>0</formula>
    </cfRule>
  </conditionalFormatting>
  <conditionalFormatting sqref="AL4">
    <cfRule type="cellIs" dxfId="596" priority="208" operator="greaterThan">
      <formula>0</formula>
    </cfRule>
  </conditionalFormatting>
  <conditionalFormatting sqref="AL59">
    <cfRule type="cellIs" dxfId="595" priority="206" operator="greaterThan">
      <formula>0</formula>
    </cfRule>
  </conditionalFormatting>
  <conditionalFormatting sqref="AL78">
    <cfRule type="cellIs" dxfId="594" priority="205" operator="greaterThan">
      <formula>0</formula>
    </cfRule>
  </conditionalFormatting>
  <conditionalFormatting sqref="AL96">
    <cfRule type="cellIs" dxfId="593" priority="204" operator="greaterThan">
      <formula>0</formula>
    </cfRule>
  </conditionalFormatting>
  <conditionalFormatting sqref="AL168">
    <cfRule type="cellIs" dxfId="592" priority="203" operator="greaterThan">
      <formula>0</formula>
    </cfRule>
  </conditionalFormatting>
  <conditionalFormatting sqref="AL185">
    <cfRule type="cellIs" dxfId="591" priority="202" operator="greaterThan">
      <formula>0</formula>
    </cfRule>
  </conditionalFormatting>
  <conditionalFormatting sqref="AL198">
    <cfRule type="cellIs" dxfId="590" priority="201" operator="greaterThan">
      <formula>0</formula>
    </cfRule>
  </conditionalFormatting>
  <conditionalFormatting sqref="AL241">
    <cfRule type="cellIs" dxfId="589" priority="200" operator="greaterThan">
      <formula>0</formula>
    </cfRule>
  </conditionalFormatting>
  <conditionalFormatting sqref="AL333">
    <cfRule type="cellIs" dxfId="588" priority="199" operator="greaterThan">
      <formula>0</formula>
    </cfRule>
  </conditionalFormatting>
  <conditionalFormatting sqref="AL501">
    <cfRule type="cellIs" dxfId="587" priority="198" operator="greaterThan">
      <formula>0</formula>
    </cfRule>
  </conditionalFormatting>
  <conditionalFormatting sqref="AL419">
    <cfRule type="cellIs" dxfId="586" priority="195" operator="greaterThan">
      <formula>0</formula>
    </cfRule>
  </conditionalFormatting>
  <conditionalFormatting sqref="AL408">
    <cfRule type="cellIs" dxfId="585" priority="196" operator="greaterThan">
      <formula>0</formula>
    </cfRule>
  </conditionalFormatting>
  <conditionalFormatting sqref="AL305">
    <cfRule type="cellIs" dxfId="584" priority="194" operator="greaterThan">
      <formula>0</formula>
    </cfRule>
  </conditionalFormatting>
  <conditionalFormatting sqref="AL486">
    <cfRule type="cellIs" dxfId="583" priority="193" operator="greaterThan">
      <formula>0</formula>
    </cfRule>
  </conditionalFormatting>
  <conditionalFormatting sqref="AL452">
    <cfRule type="cellIs" dxfId="582" priority="192" operator="greaterThan">
      <formula>0</formula>
    </cfRule>
  </conditionalFormatting>
  <conditionalFormatting sqref="N258:N265 N485:N492 N418:N429 N343:N348 N458:N478 N4:N45 N111:N152 N407:N410 N495:N499 N219:N255 N271:N278 N351:N378 N281:N290 N381:N399 N155:N204 N304:N336 N47:N108 N432:N455">
    <cfRule type="containsText" dxfId="581" priority="178" operator="containsText" text="renovar">
      <formula>NOT(ISERROR(SEARCH("renovar",N4)))</formula>
    </cfRule>
  </conditionalFormatting>
  <conditionalFormatting sqref="O439:AK439 AM439:AN439">
    <cfRule type="cellIs" dxfId="580" priority="173" operator="greaterThan">
      <formula>0</formula>
    </cfRule>
  </conditionalFormatting>
  <conditionalFormatting sqref="O394">
    <cfRule type="cellIs" dxfId="579" priority="167" operator="greaterThan">
      <formula>0</formula>
    </cfRule>
  </conditionalFormatting>
  <conditionalFormatting sqref="O81">
    <cfRule type="cellIs" dxfId="578" priority="159" operator="greaterThan">
      <formula>0</formula>
    </cfRule>
  </conditionalFormatting>
  <conditionalFormatting sqref="O46 O123:O134">
    <cfRule type="expression" dxfId="577" priority="155">
      <formula>O46&lt;&gt;0</formula>
    </cfRule>
  </conditionalFormatting>
  <conditionalFormatting sqref="AL46">
    <cfRule type="cellIs" dxfId="576" priority="152" operator="greaterThan">
      <formula>0</formula>
    </cfRule>
  </conditionalFormatting>
  <conditionalFormatting sqref="O246">
    <cfRule type="cellIs" dxfId="575" priority="189" operator="greaterThan">
      <formula>0</formula>
    </cfRule>
  </conditionalFormatting>
  <conditionalFormatting sqref="O3:O4 O45 O501">
    <cfRule type="expression" dxfId="574" priority="247">
      <formula>O3&lt;&gt;0</formula>
    </cfRule>
  </conditionalFormatting>
  <conditionalFormatting sqref="O3 O4:AK4 AM4:AN4 O45">
    <cfRule type="cellIs" dxfId="573" priority="246" operator="greaterThan">
      <formula>0</formula>
    </cfRule>
  </conditionalFormatting>
  <conditionalFormatting sqref="O332 O333:AK333 AM333:AN333">
    <cfRule type="cellIs" dxfId="572" priority="224" operator="greaterThan">
      <formula>0</formula>
    </cfRule>
  </conditionalFormatting>
  <conditionalFormatting sqref="N438">
    <cfRule type="containsText" dxfId="571" priority="177" operator="containsText" text="renovar">
      <formula>NOT(ISERROR(SEARCH("renovar",N438)))</formula>
    </cfRule>
  </conditionalFormatting>
  <conditionalFormatting sqref="O438">
    <cfRule type="expression" dxfId="570" priority="176">
      <formula>O438&lt;&gt;0</formula>
    </cfRule>
  </conditionalFormatting>
  <conditionalFormatting sqref="O438">
    <cfRule type="cellIs" dxfId="569" priority="175" operator="greaterThan">
      <formula>0</formula>
    </cfRule>
  </conditionalFormatting>
  <conditionalFormatting sqref="O439">
    <cfRule type="expression" dxfId="568" priority="174">
      <formula>O439&lt;&gt;0</formula>
    </cfRule>
  </conditionalFormatting>
  <conditionalFormatting sqref="AL439">
    <cfRule type="cellIs" dxfId="567" priority="172" operator="greaterThan">
      <formula>0</formula>
    </cfRule>
  </conditionalFormatting>
  <conditionalFormatting sqref="N395:N397">
    <cfRule type="containsText" dxfId="566" priority="171" operator="containsText" text="renovar">
      <formula>NOT(ISERROR(SEARCH("renovar",N395)))</formula>
    </cfRule>
  </conditionalFormatting>
  <conditionalFormatting sqref="O394">
    <cfRule type="expression" dxfId="565" priority="168">
      <formula>O394&lt;&gt;0</formula>
    </cfRule>
  </conditionalFormatting>
  <conditionalFormatting sqref="O81">
    <cfRule type="expression" dxfId="564" priority="160">
      <formula>O81&lt;&gt;0</formula>
    </cfRule>
  </conditionalFormatting>
  <conditionalFormatting sqref="N501:N505">
    <cfRule type="containsText" dxfId="563" priority="245" operator="containsText" text="renovar">
      <formula>NOT(ISERROR(SEARCH("renovar",N501)))</formula>
    </cfRule>
  </conditionalFormatting>
  <conditionalFormatting sqref="O17:O18">
    <cfRule type="expression" dxfId="562" priority="244">
      <formula>O17&lt;&gt;0</formula>
    </cfRule>
  </conditionalFormatting>
  <conditionalFormatting sqref="O17 O18:AK18 AM18:AN18">
    <cfRule type="cellIs" dxfId="561" priority="243" operator="greaterThan">
      <formula>0</formula>
    </cfRule>
  </conditionalFormatting>
  <conditionalFormatting sqref="O32">
    <cfRule type="expression" dxfId="560" priority="242">
      <formula>O32&lt;&gt;0</formula>
    </cfRule>
  </conditionalFormatting>
  <conditionalFormatting sqref="O32">
    <cfRule type="cellIs" dxfId="559" priority="241" operator="greaterThan">
      <formula>0</formula>
    </cfRule>
  </conditionalFormatting>
  <conditionalFormatting sqref="O58:O59">
    <cfRule type="expression" dxfId="558" priority="240">
      <formula>O58&lt;&gt;0</formula>
    </cfRule>
  </conditionalFormatting>
  <conditionalFormatting sqref="O58 O59:AK59 AM59:AN59">
    <cfRule type="cellIs" dxfId="557" priority="239" operator="greaterThan">
      <formula>0</formula>
    </cfRule>
  </conditionalFormatting>
  <conditionalFormatting sqref="O77:O78">
    <cfRule type="expression" dxfId="556" priority="238">
      <formula>O77&lt;&gt;0</formula>
    </cfRule>
  </conditionalFormatting>
  <conditionalFormatting sqref="O77 O78:AK78 AM78:AN78">
    <cfRule type="cellIs" dxfId="555" priority="237" operator="greaterThan">
      <formula>0</formula>
    </cfRule>
  </conditionalFormatting>
  <conditionalFormatting sqref="O95:O96">
    <cfRule type="expression" dxfId="554" priority="236">
      <formula>O95&lt;&gt;0</formula>
    </cfRule>
  </conditionalFormatting>
  <conditionalFormatting sqref="O95 O96:AK96 AM96:AN96">
    <cfRule type="cellIs" dxfId="553" priority="235" operator="greaterThan">
      <formula>0</formula>
    </cfRule>
  </conditionalFormatting>
  <conditionalFormatting sqref="O123">
    <cfRule type="cellIs" dxfId="552" priority="234" operator="greaterThan">
      <formula>0</formula>
    </cfRule>
  </conditionalFormatting>
  <conditionalFormatting sqref="O167:O168">
    <cfRule type="expression" dxfId="551" priority="233">
      <formula>O167&lt;&gt;0</formula>
    </cfRule>
  </conditionalFormatting>
  <conditionalFormatting sqref="O167 O168:AK168 AM168:AN168">
    <cfRule type="cellIs" dxfId="550" priority="232" operator="greaterThan">
      <formula>0</formula>
    </cfRule>
  </conditionalFormatting>
  <conditionalFormatting sqref="O184:O185">
    <cfRule type="expression" dxfId="549" priority="231">
      <formula>O184&lt;&gt;0</formula>
    </cfRule>
  </conditionalFormatting>
  <conditionalFormatting sqref="O184 O185:AK185 AM185:AN185">
    <cfRule type="cellIs" dxfId="548" priority="230" operator="greaterThan">
      <formula>0</formula>
    </cfRule>
  </conditionalFormatting>
  <conditionalFormatting sqref="O197:O198">
    <cfRule type="expression" dxfId="547" priority="229">
      <formula>O197&lt;&gt;0</formula>
    </cfRule>
  </conditionalFormatting>
  <conditionalFormatting sqref="O197 O198:AK198 AM198:AN198">
    <cfRule type="cellIs" dxfId="546" priority="228" operator="greaterThan">
      <formula>0</formula>
    </cfRule>
  </conditionalFormatting>
  <conditionalFormatting sqref="O240:O241">
    <cfRule type="expression" dxfId="545" priority="227">
      <formula>O240&lt;&gt;0</formula>
    </cfRule>
  </conditionalFormatting>
  <conditionalFormatting sqref="O240 O241:AK241 AM241:AN241">
    <cfRule type="cellIs" dxfId="544" priority="226" operator="greaterThan">
      <formula>0</formula>
    </cfRule>
  </conditionalFormatting>
  <conditionalFormatting sqref="O332:O333">
    <cfRule type="expression" dxfId="543" priority="225">
      <formula>O332&lt;&gt;0</formula>
    </cfRule>
  </conditionalFormatting>
  <conditionalFormatting sqref="O501:AK501 AM501:AN501">
    <cfRule type="cellIs" dxfId="542" priority="223" operator="greaterThan">
      <formula>0</formula>
    </cfRule>
  </conditionalFormatting>
  <conditionalFormatting sqref="O407:O408">
    <cfRule type="expression" dxfId="541" priority="220">
      <formula>O407&lt;&gt;0</formula>
    </cfRule>
  </conditionalFormatting>
  <conditionalFormatting sqref="O407 O408:AK408 AM408:AN408">
    <cfRule type="cellIs" dxfId="540" priority="219" operator="greaterThan">
      <formula>0</formula>
    </cfRule>
  </conditionalFormatting>
  <conditionalFormatting sqref="O418:O419">
    <cfRule type="expression" dxfId="539" priority="218">
      <formula>O418&lt;&gt;0</formula>
    </cfRule>
  </conditionalFormatting>
  <conditionalFormatting sqref="O418 O419:AK419 AM419:AN419">
    <cfRule type="cellIs" dxfId="538" priority="217" operator="greaterThan">
      <formula>0</formula>
    </cfRule>
  </conditionalFormatting>
  <conditionalFormatting sqref="O304:O305">
    <cfRule type="expression" dxfId="537" priority="216">
      <formula>O304&lt;&gt;0</formula>
    </cfRule>
  </conditionalFormatting>
  <conditionalFormatting sqref="O304 O305:AK305 AM305:AN305">
    <cfRule type="cellIs" dxfId="536" priority="215" operator="greaterThan">
      <formula>0</formula>
    </cfRule>
  </conditionalFormatting>
  <conditionalFormatting sqref="O485:O486">
    <cfRule type="expression" dxfId="535" priority="214">
      <formula>O485&lt;&gt;0</formula>
    </cfRule>
  </conditionalFormatting>
  <conditionalFormatting sqref="O485 O486:AK486 AM486:AN486">
    <cfRule type="cellIs" dxfId="534" priority="213" operator="greaterThan">
      <formula>0</formula>
    </cfRule>
  </conditionalFormatting>
  <conditionalFormatting sqref="O451:O452">
    <cfRule type="expression" dxfId="533" priority="212">
      <formula>O451&lt;&gt;0</formula>
    </cfRule>
  </conditionalFormatting>
  <conditionalFormatting sqref="O451 O452:AK452 AM452:AN452">
    <cfRule type="cellIs" dxfId="532" priority="211" operator="greaterThan">
      <formula>0</formula>
    </cfRule>
  </conditionalFormatting>
  <conditionalFormatting sqref="O247">
    <cfRule type="expression" dxfId="531" priority="210">
      <formula>O247&lt;&gt;0</formula>
    </cfRule>
  </conditionalFormatting>
  <conditionalFormatting sqref="O247:P247">
    <cfRule type="cellIs" dxfId="530" priority="209" operator="greaterThan">
      <formula>0</formula>
    </cfRule>
  </conditionalFormatting>
  <conditionalFormatting sqref="N246">
    <cfRule type="containsText" dxfId="529" priority="191" operator="containsText" text="renovar">
      <formula>NOT(ISERROR(SEARCH("renovar",N246)))</formula>
    </cfRule>
  </conditionalFormatting>
  <conditionalFormatting sqref="O246">
    <cfRule type="expression" dxfId="528" priority="190">
      <formula>O246&lt;&gt;0</formula>
    </cfRule>
  </conditionalFormatting>
  <conditionalFormatting sqref="Q247:AN247">
    <cfRule type="cellIs" dxfId="527" priority="188" operator="greaterThan">
      <formula>0</formula>
    </cfRule>
  </conditionalFormatting>
  <conditionalFormatting sqref="O500">
    <cfRule type="cellIs" dxfId="526" priority="185" operator="greaterThan">
      <formula>0</formula>
    </cfRule>
  </conditionalFormatting>
  <conditionalFormatting sqref="O354">
    <cfRule type="cellIs" dxfId="525" priority="182" operator="greaterThan">
      <formula>0</formula>
    </cfRule>
  </conditionalFormatting>
  <conditionalFormatting sqref="AL355">
    <cfRule type="cellIs" dxfId="524" priority="179" operator="greaterThan">
      <formula>0</formula>
    </cfRule>
  </conditionalFormatting>
  <conditionalFormatting sqref="O355:AK355 AM355:AN355">
    <cfRule type="cellIs" dxfId="523" priority="180" operator="greaterThan">
      <formula>0</formula>
    </cfRule>
  </conditionalFormatting>
  <conditionalFormatting sqref="N398:N399">
    <cfRule type="containsText" dxfId="522" priority="170" operator="containsText" text="renovar">
      <formula>NOT(ISERROR(SEARCH("renovar",N398)))</formula>
    </cfRule>
  </conditionalFormatting>
  <conditionalFormatting sqref="O395:AK395 AM395:AN395">
    <cfRule type="cellIs" dxfId="521" priority="165" operator="greaterThan">
      <formula>0</formula>
    </cfRule>
  </conditionalFormatting>
  <conditionalFormatting sqref="O33">
    <cfRule type="expression" dxfId="520" priority="163">
      <formula>O33&lt;&gt;0</formula>
    </cfRule>
  </conditionalFormatting>
  <conditionalFormatting sqref="O33:AK33 AM33:AN33">
    <cfRule type="cellIs" dxfId="519" priority="162" operator="greaterThan">
      <formula>0</formula>
    </cfRule>
  </conditionalFormatting>
  <conditionalFormatting sqref="AL33">
    <cfRule type="cellIs" dxfId="518" priority="161" operator="greaterThan">
      <formula>0</formula>
    </cfRule>
  </conditionalFormatting>
  <conditionalFormatting sqref="O82">
    <cfRule type="expression" dxfId="517" priority="158">
      <formula>O82&lt;&gt;0</formula>
    </cfRule>
  </conditionalFormatting>
  <conditionalFormatting sqref="O82:AK82 AM82:AN82">
    <cfRule type="cellIs" dxfId="516" priority="157" operator="greaterThan">
      <formula>0</formula>
    </cfRule>
  </conditionalFormatting>
  <conditionalFormatting sqref="AL82">
    <cfRule type="cellIs" dxfId="515" priority="156" operator="greaterThan">
      <formula>0</formula>
    </cfRule>
  </conditionalFormatting>
  <conditionalFormatting sqref="N46">
    <cfRule type="containsText" dxfId="514" priority="154" operator="containsText" text="renovar">
      <formula>NOT(ISERROR(SEARCH("renovar",N46)))</formula>
    </cfRule>
  </conditionalFormatting>
  <conditionalFormatting sqref="O46:AK46 AM46:AN46">
    <cfRule type="cellIs" dxfId="513" priority="153" operator="greaterThan">
      <formula>0</formula>
    </cfRule>
  </conditionalFormatting>
  <conditionalFormatting sqref="N354">
    <cfRule type="containsText" dxfId="512" priority="184" operator="containsText" text="renovar">
      <formula>NOT(ISERROR(SEARCH("renovar",N354)))</formula>
    </cfRule>
  </conditionalFormatting>
  <conditionalFormatting sqref="O354">
    <cfRule type="expression" dxfId="511" priority="183">
      <formula>O354&lt;&gt;0</formula>
    </cfRule>
  </conditionalFormatting>
  <conditionalFormatting sqref="O355">
    <cfRule type="expression" dxfId="510" priority="181">
      <formula>O355&lt;&gt;0</formula>
    </cfRule>
  </conditionalFormatting>
  <conditionalFormatting sqref="N394">
    <cfRule type="containsText" dxfId="509" priority="169" operator="containsText" text="renovar">
      <formula>NOT(ISERROR(SEARCH("renovar",N394)))</formula>
    </cfRule>
  </conditionalFormatting>
  <conditionalFormatting sqref="O395">
    <cfRule type="expression" dxfId="508" priority="166">
      <formula>O395&lt;&gt;0</formula>
    </cfRule>
  </conditionalFormatting>
  <conditionalFormatting sqref="AL395">
    <cfRule type="cellIs" dxfId="507" priority="164" operator="greaterThan">
      <formula>0</formula>
    </cfRule>
  </conditionalFormatting>
  <conditionalFormatting sqref="N500">
    <cfRule type="containsText" dxfId="506" priority="187" operator="containsText" text="renovar">
      <formula>NOT(ISERROR(SEARCH("renovar",N500)))</formula>
    </cfRule>
  </conditionalFormatting>
  <conditionalFormatting sqref="O500">
    <cfRule type="expression" dxfId="505" priority="186">
      <formula>O500&lt;&gt;0</formula>
    </cfRule>
  </conditionalFormatting>
  <conditionalFormatting sqref="O467 O468:AK468 AM468:AN468">
    <cfRule type="cellIs" dxfId="504" priority="150" operator="greaterThan">
      <formula>0</formula>
    </cfRule>
  </conditionalFormatting>
  <conditionalFormatting sqref="O467:O468">
    <cfRule type="expression" dxfId="503" priority="151">
      <formula>O467&lt;&gt;0</formula>
    </cfRule>
  </conditionalFormatting>
  <conditionalFormatting sqref="AL468">
    <cfRule type="cellIs" dxfId="502" priority="149" operator="greaterThan">
      <formula>0</formula>
    </cfRule>
  </conditionalFormatting>
  <conditionalFormatting sqref="O370">
    <cfRule type="cellIs" dxfId="501" priority="146" operator="greaterThan">
      <formula>0</formula>
    </cfRule>
  </conditionalFormatting>
  <conditionalFormatting sqref="AL371">
    <cfRule type="cellIs" dxfId="500" priority="143" operator="greaterThan">
      <formula>0</formula>
    </cfRule>
  </conditionalFormatting>
  <conditionalFormatting sqref="O371:AK371 AM371:AN371">
    <cfRule type="cellIs" dxfId="499" priority="144" operator="greaterThan">
      <formula>0</formula>
    </cfRule>
  </conditionalFormatting>
  <conditionalFormatting sqref="N370">
    <cfRule type="containsText" dxfId="498" priority="148" operator="containsText" text="renovar">
      <formula>NOT(ISERROR(SEARCH("renovar",N370)))</formula>
    </cfRule>
  </conditionalFormatting>
  <conditionalFormatting sqref="O370">
    <cfRule type="expression" dxfId="497" priority="147">
      <formula>O370&lt;&gt;0</formula>
    </cfRule>
  </conditionalFormatting>
  <conditionalFormatting sqref="O371">
    <cfRule type="expression" dxfId="496" priority="145">
      <formula>O371&lt;&gt;0</formula>
    </cfRule>
  </conditionalFormatting>
  <conditionalFormatting sqref="AL220">
    <cfRule type="cellIs" dxfId="495" priority="140" operator="greaterThan">
      <formula>0</formula>
    </cfRule>
  </conditionalFormatting>
  <conditionalFormatting sqref="O219:O220">
    <cfRule type="expression" dxfId="494" priority="142">
      <formula>O219&lt;&gt;0</formula>
    </cfRule>
  </conditionalFormatting>
  <conditionalFormatting sqref="O219 O220:AK220 AM220:AN220">
    <cfRule type="cellIs" dxfId="493" priority="141" operator="greaterThan">
      <formula>0</formula>
    </cfRule>
  </conditionalFormatting>
  <conditionalFormatting sqref="AL350">
    <cfRule type="cellIs" dxfId="492" priority="137" operator="greaterThan">
      <formula>0</formula>
    </cfRule>
  </conditionalFormatting>
  <conditionalFormatting sqref="N349:N350">
    <cfRule type="containsText" dxfId="491" priority="136" operator="containsText" text="renovar">
      <formula>NOT(ISERROR(SEARCH("renovar",N349)))</formula>
    </cfRule>
  </conditionalFormatting>
  <conditionalFormatting sqref="O349 O350:AK350 AM350:AN350">
    <cfRule type="cellIs" dxfId="490" priority="138" operator="greaterThan">
      <formula>0</formula>
    </cfRule>
  </conditionalFormatting>
  <conditionalFormatting sqref="O349:O350">
    <cfRule type="expression" dxfId="489" priority="139">
      <formula>O349&lt;&gt;0</formula>
    </cfRule>
  </conditionalFormatting>
  <conditionalFormatting sqref="AL457">
    <cfRule type="cellIs" dxfId="488" priority="133" operator="greaterThan">
      <formula>0</formula>
    </cfRule>
  </conditionalFormatting>
  <conditionalFormatting sqref="N456:N457">
    <cfRule type="containsText" dxfId="487" priority="132" operator="containsText" text="renovar">
      <formula>NOT(ISERROR(SEARCH("renovar",N456)))</formula>
    </cfRule>
  </conditionalFormatting>
  <conditionalFormatting sqref="O456 O457:AK457 AM457:AN457">
    <cfRule type="cellIs" dxfId="486" priority="134" operator="greaterThan">
      <formula>0</formula>
    </cfRule>
  </conditionalFormatting>
  <conditionalFormatting sqref="O456:O457">
    <cfRule type="expression" dxfId="485" priority="135">
      <formula>O456&lt;&gt;0</formula>
    </cfRule>
  </conditionalFormatting>
  <conditionalFormatting sqref="O447:AK447 AM447:AN447">
    <cfRule type="cellIs" dxfId="484" priority="127" operator="greaterThan">
      <formula>0</formula>
    </cfRule>
  </conditionalFormatting>
  <conditionalFormatting sqref="N446">
    <cfRule type="containsText" dxfId="483" priority="131" operator="containsText" text="renovar">
      <formula>NOT(ISERROR(SEARCH("renovar",N446)))</formula>
    </cfRule>
  </conditionalFormatting>
  <conditionalFormatting sqref="O446">
    <cfRule type="expression" dxfId="482" priority="130">
      <formula>O446&lt;&gt;0</formula>
    </cfRule>
  </conditionalFormatting>
  <conditionalFormatting sqref="O446">
    <cfRule type="cellIs" dxfId="481" priority="129" operator="greaterThan">
      <formula>0</formula>
    </cfRule>
  </conditionalFormatting>
  <conditionalFormatting sqref="O447">
    <cfRule type="expression" dxfId="480" priority="128">
      <formula>O447&lt;&gt;0</formula>
    </cfRule>
  </conditionalFormatting>
  <conditionalFormatting sqref="AL447">
    <cfRule type="cellIs" dxfId="479" priority="126" operator="greaterThan">
      <formula>0</formula>
    </cfRule>
  </conditionalFormatting>
  <conditionalFormatting sqref="AL139">
    <cfRule type="cellIs" dxfId="478" priority="123" operator="greaterThan">
      <formula>0</formula>
    </cfRule>
  </conditionalFormatting>
  <conditionalFormatting sqref="N153:N154">
    <cfRule type="containsText" dxfId="477" priority="119" operator="containsText" text="renovar">
      <formula>NOT(ISERROR(SEARCH("renovar",N153)))</formula>
    </cfRule>
  </conditionalFormatting>
  <conditionalFormatting sqref="O138:O139">
    <cfRule type="expression" dxfId="476" priority="125">
      <formula>O138&lt;&gt;0</formula>
    </cfRule>
  </conditionalFormatting>
  <conditionalFormatting sqref="O138 O139:AK139 AM139:AN139">
    <cfRule type="cellIs" dxfId="475" priority="124" operator="greaterThan">
      <formula>0</formula>
    </cfRule>
  </conditionalFormatting>
  <conditionalFormatting sqref="AL154">
    <cfRule type="cellIs" dxfId="474" priority="120" operator="greaterThan">
      <formula>0</formula>
    </cfRule>
  </conditionalFormatting>
  <conditionalFormatting sqref="N109:N110">
    <cfRule type="containsText" dxfId="473" priority="115" operator="containsText" text="renovar">
      <formula>NOT(ISERROR(SEARCH("renovar",N109)))</formula>
    </cfRule>
  </conditionalFormatting>
  <conditionalFormatting sqref="O153:O154">
    <cfRule type="expression" dxfId="472" priority="122">
      <formula>O153&lt;&gt;0</formula>
    </cfRule>
  </conditionalFormatting>
  <conditionalFormatting sqref="O153 O154:AK154 AM154:AN154">
    <cfRule type="cellIs" dxfId="471" priority="121" operator="greaterThan">
      <formula>0</formula>
    </cfRule>
  </conditionalFormatting>
  <conditionalFormatting sqref="AL110">
    <cfRule type="cellIs" dxfId="470" priority="116" operator="greaterThan">
      <formula>0</formula>
    </cfRule>
  </conditionalFormatting>
  <conditionalFormatting sqref="O109:O110">
    <cfRule type="expression" dxfId="469" priority="118">
      <formula>O109&lt;&gt;0</formula>
    </cfRule>
  </conditionalFormatting>
  <conditionalFormatting sqref="O109 O110:AK110 AM110:AN110">
    <cfRule type="cellIs" dxfId="468" priority="117" operator="greaterThan">
      <formula>0</formula>
    </cfRule>
  </conditionalFormatting>
  <conditionalFormatting sqref="AL257">
    <cfRule type="cellIs" dxfId="467" priority="112" operator="greaterThan">
      <formula>0</formula>
    </cfRule>
  </conditionalFormatting>
  <conditionalFormatting sqref="N256:N257">
    <cfRule type="containsText" dxfId="466" priority="111" operator="containsText" text="renovar">
      <formula>NOT(ISERROR(SEARCH("renovar",N256)))</formula>
    </cfRule>
  </conditionalFormatting>
  <conditionalFormatting sqref="O256:O257">
    <cfRule type="expression" dxfId="465" priority="114">
      <formula>O256&lt;&gt;0</formula>
    </cfRule>
  </conditionalFormatting>
  <conditionalFormatting sqref="O256 O257:AK257 AM257:AN257">
    <cfRule type="cellIs" dxfId="464" priority="113" operator="greaterThan">
      <formula>0</formula>
    </cfRule>
  </conditionalFormatting>
  <conditionalFormatting sqref="AL315">
    <cfRule type="cellIs" dxfId="463" priority="108" operator="greaterThan">
      <formula>0</formula>
    </cfRule>
  </conditionalFormatting>
  <conditionalFormatting sqref="O314:O315">
    <cfRule type="expression" dxfId="462" priority="110">
      <formula>O314&lt;&gt;0</formula>
    </cfRule>
  </conditionalFormatting>
  <conditionalFormatting sqref="O314 O315:AK315 AM315:AN315">
    <cfRule type="cellIs" dxfId="461" priority="109" operator="greaterThan">
      <formula>0</formula>
    </cfRule>
  </conditionalFormatting>
  <conditionalFormatting sqref="N379:N380">
    <cfRule type="containsText" dxfId="460" priority="107" operator="containsText" text="renovar">
      <formula>NOT(ISERROR(SEARCH("renovar",N379)))</formula>
    </cfRule>
  </conditionalFormatting>
  <conditionalFormatting sqref="AL380">
    <cfRule type="cellIs" dxfId="459" priority="104" operator="greaterThan">
      <formula>0</formula>
    </cfRule>
  </conditionalFormatting>
  <conditionalFormatting sqref="O380">
    <cfRule type="expression" dxfId="458" priority="106">
      <formula>O380&lt;&gt;0</formula>
    </cfRule>
  </conditionalFormatting>
  <conditionalFormatting sqref="O380:AK380 AM380:AN380">
    <cfRule type="cellIs" dxfId="457" priority="105" operator="greaterThan">
      <formula>0</formula>
    </cfRule>
  </conditionalFormatting>
  <conditionalFormatting sqref="O379">
    <cfRule type="cellIs" dxfId="456" priority="101" operator="greaterThan">
      <formula>0</formula>
    </cfRule>
  </conditionalFormatting>
  <conditionalFormatting sqref="N379">
    <cfRule type="containsText" dxfId="455" priority="103" operator="containsText" text="renovar">
      <formula>NOT(ISERROR(SEARCH("renovar",N379)))</formula>
    </cfRule>
  </conditionalFormatting>
  <conditionalFormatting sqref="O379">
    <cfRule type="expression" dxfId="454" priority="102">
      <formula>O379&lt;&gt;0</formula>
    </cfRule>
  </conditionalFormatting>
  <conditionalFormatting sqref="AL272">
    <cfRule type="cellIs" dxfId="453" priority="98" operator="greaterThan">
      <formula>0</formula>
    </cfRule>
  </conditionalFormatting>
  <conditionalFormatting sqref="O271:O272">
    <cfRule type="expression" dxfId="452" priority="100">
      <formula>O271&lt;&gt;0</formula>
    </cfRule>
  </conditionalFormatting>
  <conditionalFormatting sqref="O271 O272:AK272 AM272:AN272">
    <cfRule type="cellIs" dxfId="451" priority="99" operator="greaterThan">
      <formula>0</formula>
    </cfRule>
  </conditionalFormatting>
  <conditionalFormatting sqref="AL280">
    <cfRule type="cellIs" dxfId="450" priority="95" operator="greaterThan">
      <formula>0</formula>
    </cfRule>
  </conditionalFormatting>
  <conditionalFormatting sqref="N279:N280">
    <cfRule type="containsText" dxfId="449" priority="94" operator="containsText" text="renovar">
      <formula>NOT(ISERROR(SEARCH("renovar",N279)))</formula>
    </cfRule>
  </conditionalFormatting>
  <conditionalFormatting sqref="O279:O280">
    <cfRule type="expression" dxfId="448" priority="97">
      <formula>O279&lt;&gt;0</formula>
    </cfRule>
  </conditionalFormatting>
  <conditionalFormatting sqref="O279 O280:AK280 AM280:AN280">
    <cfRule type="cellIs" dxfId="447" priority="96" operator="greaterThan">
      <formula>0</formula>
    </cfRule>
  </conditionalFormatting>
  <conditionalFormatting sqref="AL412">
    <cfRule type="cellIs" dxfId="446" priority="91" operator="greaterThan">
      <formula>0</formula>
    </cfRule>
  </conditionalFormatting>
  <conditionalFormatting sqref="N411:N417">
    <cfRule type="containsText" dxfId="445" priority="90" operator="containsText" text="renovar">
      <formula>NOT(ISERROR(SEARCH("renovar",N411)))</formula>
    </cfRule>
  </conditionalFormatting>
  <conditionalFormatting sqref="O411:O412">
    <cfRule type="expression" dxfId="444" priority="93">
      <formula>O411&lt;&gt;0</formula>
    </cfRule>
  </conditionalFormatting>
  <conditionalFormatting sqref="O411 O412:AK412 AM412:AN412">
    <cfRule type="cellIs" dxfId="443" priority="92" operator="greaterThan">
      <formula>0</formula>
    </cfRule>
  </conditionalFormatting>
  <conditionalFormatting sqref="AL480">
    <cfRule type="cellIs" dxfId="442" priority="87" operator="greaterThan">
      <formula>0</formula>
    </cfRule>
  </conditionalFormatting>
  <conditionalFormatting sqref="N479:N484">
    <cfRule type="containsText" dxfId="441" priority="86" operator="containsText" text="renovar">
      <formula>NOT(ISERROR(SEARCH("renovar",N479)))</formula>
    </cfRule>
  </conditionalFormatting>
  <conditionalFormatting sqref="O479:O480">
    <cfRule type="expression" dxfId="440" priority="89">
      <formula>O479&lt;&gt;0</formula>
    </cfRule>
  </conditionalFormatting>
  <conditionalFormatting sqref="O479 O480:AK480 AM480:AN480">
    <cfRule type="cellIs" dxfId="439" priority="88" operator="greaterThan">
      <formula>0</formula>
    </cfRule>
  </conditionalFormatting>
  <conditionalFormatting sqref="AL63">
    <cfRule type="cellIs" dxfId="438" priority="83" operator="greaterThan">
      <formula>0</formula>
    </cfRule>
  </conditionalFormatting>
  <conditionalFormatting sqref="O62:O63">
    <cfRule type="expression" dxfId="437" priority="85">
      <formula>O62&lt;&gt;0</formula>
    </cfRule>
  </conditionalFormatting>
  <conditionalFormatting sqref="O62 O63:AK63 AM63:AN63">
    <cfRule type="cellIs" dxfId="436" priority="84" operator="greaterThan">
      <formula>0</formula>
    </cfRule>
  </conditionalFormatting>
  <conditionalFormatting sqref="AL338">
    <cfRule type="cellIs" dxfId="435" priority="80" operator="greaterThan">
      <formula>0</formula>
    </cfRule>
  </conditionalFormatting>
  <conditionalFormatting sqref="N337:N340">
    <cfRule type="containsText" dxfId="434" priority="79" operator="containsText" text="renovar">
      <formula>NOT(ISERROR(SEARCH("renovar",N337)))</formula>
    </cfRule>
  </conditionalFormatting>
  <conditionalFormatting sqref="O337 O338:AK338 AM338:AN338">
    <cfRule type="cellIs" dxfId="433" priority="81" operator="greaterThan">
      <formula>0</formula>
    </cfRule>
  </conditionalFormatting>
  <conditionalFormatting sqref="O337:O338">
    <cfRule type="expression" dxfId="432" priority="82">
      <formula>O337&lt;&gt;0</formula>
    </cfRule>
  </conditionalFormatting>
  <conditionalFormatting sqref="N295:N296">
    <cfRule type="containsText" dxfId="431" priority="78" operator="containsText" text="renovar">
      <formula>NOT(ISERROR(SEARCH("renovar",N295)))</formula>
    </cfRule>
  </conditionalFormatting>
  <conditionalFormatting sqref="N293:N294">
    <cfRule type="containsText" dxfId="430" priority="77" operator="containsText" text="renovar">
      <formula>NOT(ISERROR(SEARCH("renovar",N293)))</formula>
    </cfRule>
  </conditionalFormatting>
  <conditionalFormatting sqref="AL292">
    <cfRule type="cellIs" dxfId="429" priority="74" operator="greaterThan">
      <formula>0</formula>
    </cfRule>
  </conditionalFormatting>
  <conditionalFormatting sqref="N292">
    <cfRule type="containsText" dxfId="428" priority="73" operator="containsText" text="renovar">
      <formula>NOT(ISERROR(SEARCH("renovar",N292)))</formula>
    </cfRule>
  </conditionalFormatting>
  <conditionalFormatting sqref="O292">
    <cfRule type="expression" dxfId="427" priority="76">
      <formula>O292&lt;&gt;0</formula>
    </cfRule>
  </conditionalFormatting>
  <conditionalFormatting sqref="O292:AK292 AM292:AN292">
    <cfRule type="cellIs" dxfId="426" priority="75" operator="greaterThan">
      <formula>0</formula>
    </cfRule>
  </conditionalFormatting>
  <conditionalFormatting sqref="O291">
    <cfRule type="cellIs" dxfId="425" priority="70" operator="greaterThan">
      <formula>0</formula>
    </cfRule>
  </conditionalFormatting>
  <conditionalFormatting sqref="N291">
    <cfRule type="containsText" dxfId="424" priority="72" operator="containsText" text="renovar">
      <formula>NOT(ISERROR(SEARCH("renovar",N291)))</formula>
    </cfRule>
  </conditionalFormatting>
  <conditionalFormatting sqref="O291">
    <cfRule type="expression" dxfId="423" priority="71">
      <formula>O291&lt;&gt;0</formula>
    </cfRule>
  </conditionalFormatting>
  <conditionalFormatting sqref="N205:N218">
    <cfRule type="containsText" dxfId="422" priority="69" operator="containsText" text="renovar">
      <formula>NOT(ISERROR(SEARCH("renovar",N205)))</formula>
    </cfRule>
  </conditionalFormatting>
  <conditionalFormatting sqref="AL206">
    <cfRule type="cellIs" dxfId="421" priority="66" operator="greaterThan">
      <formula>0</formula>
    </cfRule>
  </conditionalFormatting>
  <conditionalFormatting sqref="O205:O206">
    <cfRule type="expression" dxfId="420" priority="68">
      <formula>O205&lt;&gt;0</formula>
    </cfRule>
  </conditionalFormatting>
  <conditionalFormatting sqref="O205 O206:AK206 AM206:AN206">
    <cfRule type="cellIs" dxfId="419" priority="67" operator="greaterThan">
      <formula>0</formula>
    </cfRule>
  </conditionalFormatting>
  <conditionalFormatting sqref="AL342">
    <cfRule type="cellIs" dxfId="418" priority="63" operator="greaterThan">
      <formula>0</formula>
    </cfRule>
  </conditionalFormatting>
  <conditionalFormatting sqref="N341:N342">
    <cfRule type="containsText" dxfId="417" priority="62" operator="containsText" text="renovar">
      <formula>NOT(ISERROR(SEARCH("renovar",N341)))</formula>
    </cfRule>
  </conditionalFormatting>
  <conditionalFormatting sqref="O341 O342:AK342 AM342:AN342">
    <cfRule type="cellIs" dxfId="416" priority="64" operator="greaterThan">
      <formula>0</formula>
    </cfRule>
  </conditionalFormatting>
  <conditionalFormatting sqref="O341:O342">
    <cfRule type="expression" dxfId="415" priority="65">
      <formula>O341&lt;&gt;0</formula>
    </cfRule>
  </conditionalFormatting>
  <conditionalFormatting sqref="AL233">
    <cfRule type="cellIs" dxfId="414" priority="59" operator="greaterThan">
      <formula>0</formula>
    </cfRule>
  </conditionalFormatting>
  <conditionalFormatting sqref="O232:O233">
    <cfRule type="expression" dxfId="413" priority="61">
      <formula>O232&lt;&gt;0</formula>
    </cfRule>
  </conditionalFormatting>
  <conditionalFormatting sqref="O232 O233:AK233 AM233:AN233">
    <cfRule type="cellIs" dxfId="412" priority="60" operator="greaterThan">
      <formula>0</formula>
    </cfRule>
  </conditionalFormatting>
  <conditionalFormatting sqref="O389">
    <cfRule type="cellIs" dxfId="411" priority="54" operator="greaterThan">
      <formula>0</formula>
    </cfRule>
  </conditionalFormatting>
  <conditionalFormatting sqref="N390:N392">
    <cfRule type="containsText" dxfId="410" priority="58" operator="containsText" text="renovar">
      <formula>NOT(ISERROR(SEARCH("renovar",N390)))</formula>
    </cfRule>
  </conditionalFormatting>
  <conditionalFormatting sqref="O389">
    <cfRule type="expression" dxfId="409" priority="55">
      <formula>O389&lt;&gt;0</formula>
    </cfRule>
  </conditionalFormatting>
  <conditionalFormatting sqref="N393">
    <cfRule type="containsText" dxfId="408" priority="57" operator="containsText" text="renovar">
      <formula>NOT(ISERROR(SEARCH("renovar",N393)))</formula>
    </cfRule>
  </conditionalFormatting>
  <conditionalFormatting sqref="O390:AK390 AM390:AN390">
    <cfRule type="cellIs" dxfId="407" priority="52" operator="greaterThan">
      <formula>0</formula>
    </cfRule>
  </conditionalFormatting>
  <conditionalFormatting sqref="N389">
    <cfRule type="containsText" dxfId="406" priority="56" operator="containsText" text="renovar">
      <formula>NOT(ISERROR(SEARCH("renovar",N389)))</formula>
    </cfRule>
  </conditionalFormatting>
  <conditionalFormatting sqref="O390">
    <cfRule type="expression" dxfId="405" priority="53">
      <formula>O390&lt;&gt;0</formula>
    </cfRule>
  </conditionalFormatting>
  <conditionalFormatting sqref="AL390">
    <cfRule type="cellIs" dxfId="404" priority="51" operator="greaterThan">
      <formula>0</formula>
    </cfRule>
  </conditionalFormatting>
  <conditionalFormatting sqref="O365">
    <cfRule type="cellIs" dxfId="403" priority="48" operator="greaterThan">
      <formula>0</formula>
    </cfRule>
  </conditionalFormatting>
  <conditionalFormatting sqref="AL366">
    <cfRule type="cellIs" dxfId="402" priority="45" operator="greaterThan">
      <formula>0</formula>
    </cfRule>
  </conditionalFormatting>
  <conditionalFormatting sqref="O366:AK366 AM366:AN366">
    <cfRule type="cellIs" dxfId="401" priority="46" operator="greaterThan">
      <formula>0</formula>
    </cfRule>
  </conditionalFormatting>
  <conditionalFormatting sqref="N365">
    <cfRule type="containsText" dxfId="400" priority="50" operator="containsText" text="renovar">
      <formula>NOT(ISERROR(SEARCH("renovar",N365)))</formula>
    </cfRule>
  </conditionalFormatting>
  <conditionalFormatting sqref="O365">
    <cfRule type="expression" dxfId="399" priority="49">
      <formula>O365&lt;&gt;0</formula>
    </cfRule>
  </conditionalFormatting>
  <conditionalFormatting sqref="O366">
    <cfRule type="expression" dxfId="398" priority="47">
      <formula>O366&lt;&gt;0</formula>
    </cfRule>
  </conditionalFormatting>
  <conditionalFormatting sqref="AL327">
    <cfRule type="cellIs" dxfId="397" priority="42" operator="greaterThan">
      <formula>0</formula>
    </cfRule>
  </conditionalFormatting>
  <conditionalFormatting sqref="O326 O327:AK327 AM327:AN327">
    <cfRule type="cellIs" dxfId="396" priority="43" operator="greaterThan">
      <formula>0</formula>
    </cfRule>
  </conditionalFormatting>
  <conditionalFormatting sqref="O326:O327">
    <cfRule type="expression" dxfId="395" priority="44">
      <formula>O326&lt;&gt;0</formula>
    </cfRule>
  </conditionalFormatting>
  <conditionalFormatting sqref="N268:N270">
    <cfRule type="containsText" dxfId="394" priority="41" operator="containsText" text="renovar">
      <formula>NOT(ISERROR(SEARCH("renovar",N268)))</formula>
    </cfRule>
  </conditionalFormatting>
  <conditionalFormatting sqref="N266:N267">
    <cfRule type="containsText" dxfId="393" priority="40" operator="containsText" text="renovar">
      <formula>NOT(ISERROR(SEARCH("renovar",N266)))</formula>
    </cfRule>
  </conditionalFormatting>
  <conditionalFormatting sqref="O267:AK267 AM267:AN267">
    <cfRule type="cellIs" dxfId="392" priority="35" operator="greaterThan">
      <formula>0</formula>
    </cfRule>
  </conditionalFormatting>
  <conditionalFormatting sqref="N266">
    <cfRule type="containsText" dxfId="391" priority="39" operator="containsText" text="renovar">
      <formula>NOT(ISERROR(SEARCH("renovar",N266)))</formula>
    </cfRule>
  </conditionalFormatting>
  <conditionalFormatting sqref="O266">
    <cfRule type="expression" dxfId="390" priority="38">
      <formula>O266&lt;&gt;0</formula>
    </cfRule>
  </conditionalFormatting>
  <conditionalFormatting sqref="O266">
    <cfRule type="cellIs" dxfId="389" priority="37" operator="greaterThan">
      <formula>0</formula>
    </cfRule>
  </conditionalFormatting>
  <conditionalFormatting sqref="O267">
    <cfRule type="expression" dxfId="388" priority="36">
      <formula>O267&lt;&gt;0</formula>
    </cfRule>
  </conditionalFormatting>
  <conditionalFormatting sqref="AL267">
    <cfRule type="cellIs" dxfId="387" priority="34" operator="greaterThan">
      <formula>0</formula>
    </cfRule>
  </conditionalFormatting>
  <conditionalFormatting sqref="AL401">
    <cfRule type="cellIs" dxfId="386" priority="31" operator="greaterThan">
      <formula>0</formula>
    </cfRule>
  </conditionalFormatting>
  <conditionalFormatting sqref="N400:N406">
    <cfRule type="containsText" dxfId="385" priority="30" operator="containsText" text="renovar">
      <formula>NOT(ISERROR(SEARCH("renovar",N400)))</formula>
    </cfRule>
  </conditionalFormatting>
  <conditionalFormatting sqref="O400:O401">
    <cfRule type="expression" dxfId="384" priority="33">
      <formula>O400&lt;&gt;0</formula>
    </cfRule>
  </conditionalFormatting>
  <conditionalFormatting sqref="O400 O401:AK401 AM401:AN401">
    <cfRule type="cellIs" dxfId="383" priority="32" operator="greaterThan">
      <formula>0</formula>
    </cfRule>
  </conditionalFormatting>
  <conditionalFormatting sqref="AL494">
    <cfRule type="cellIs" dxfId="382" priority="27" operator="greaterThan">
      <formula>0</formula>
    </cfRule>
  </conditionalFormatting>
  <conditionalFormatting sqref="N493:N494">
    <cfRule type="containsText" dxfId="381" priority="26" operator="containsText" text="renovar">
      <formula>NOT(ISERROR(SEARCH("renovar",N493)))</formula>
    </cfRule>
  </conditionalFormatting>
  <conditionalFormatting sqref="O493:O494">
    <cfRule type="expression" dxfId="380" priority="29">
      <formula>O493&lt;&gt;0</formula>
    </cfRule>
  </conditionalFormatting>
  <conditionalFormatting sqref="O493 O494:AK494 AM494:AN494">
    <cfRule type="cellIs" dxfId="379" priority="28" operator="greaterThan">
      <formula>0</formula>
    </cfRule>
  </conditionalFormatting>
  <conditionalFormatting sqref="N430:N431">
    <cfRule type="containsText" dxfId="378" priority="14" operator="containsText" text="renovar">
      <formula>NOT(ISERROR(SEARCH("renovar",N430)))</formula>
    </cfRule>
  </conditionalFormatting>
  <conditionalFormatting sqref="AL431">
    <cfRule type="cellIs" dxfId="377" priority="15" operator="greaterThan">
      <formula>0</formula>
    </cfRule>
  </conditionalFormatting>
  <conditionalFormatting sqref="O430:O431">
    <cfRule type="expression" dxfId="376" priority="17">
      <formula>O430&lt;&gt;0</formula>
    </cfRule>
  </conditionalFormatting>
  <conditionalFormatting sqref="O430 O431:AK431 AM431:AN431">
    <cfRule type="cellIs" dxfId="375" priority="16" operator="greaterThan">
      <formula>0</formula>
    </cfRule>
  </conditionalFormatting>
  <conditionalFormatting sqref="N301:N303">
    <cfRule type="containsText" dxfId="374" priority="13" operator="containsText" text="renovar">
      <formula>NOT(ISERROR(SEARCH("renovar",N301)))</formula>
    </cfRule>
  </conditionalFormatting>
  <conditionalFormatting sqref="N299:N300">
    <cfRule type="containsText" dxfId="373" priority="12" operator="containsText" text="renovar">
      <formula>NOT(ISERROR(SEARCH("renovar",N299)))</formula>
    </cfRule>
  </conditionalFormatting>
  <conditionalFormatting sqref="AL298">
    <cfRule type="cellIs" dxfId="372" priority="9" operator="greaterThan">
      <formula>0</formula>
    </cfRule>
  </conditionalFormatting>
  <conditionalFormatting sqref="N298">
    <cfRule type="containsText" dxfId="371" priority="8" operator="containsText" text="renovar">
      <formula>NOT(ISERROR(SEARCH("renovar",N298)))</formula>
    </cfRule>
  </conditionalFormatting>
  <conditionalFormatting sqref="O298">
    <cfRule type="expression" dxfId="370" priority="11">
      <formula>O298&lt;&gt;0</formula>
    </cfRule>
  </conditionalFormatting>
  <conditionalFormatting sqref="O298:AK298 AM298:AN298">
    <cfRule type="cellIs" dxfId="369" priority="10" operator="greaterThan">
      <formula>0</formula>
    </cfRule>
  </conditionalFormatting>
  <conditionalFormatting sqref="O297">
    <cfRule type="cellIs" dxfId="368" priority="5" operator="greaterThan">
      <formula>0</formula>
    </cfRule>
  </conditionalFormatting>
  <conditionalFormatting sqref="N297">
    <cfRule type="containsText" dxfId="367" priority="7" operator="containsText" text="renovar">
      <formula>NOT(ISERROR(SEARCH("renovar",N297)))</formula>
    </cfRule>
  </conditionalFormatting>
  <conditionalFormatting sqref="O297">
    <cfRule type="expression" dxfId="366" priority="6">
      <formula>O297&lt;&gt;0</formula>
    </cfRule>
  </conditionalFormatting>
  <conditionalFormatting sqref="AL322">
    <cfRule type="cellIs" dxfId="365" priority="1" operator="greaterThan">
      <formula>0</formula>
    </cfRule>
  </conditionalFormatting>
  <conditionalFormatting sqref="O321 O322:AK322 AM322:AN322">
    <cfRule type="cellIs" dxfId="364" priority="2" operator="greaterThan">
      <formula>0</formula>
    </cfRule>
  </conditionalFormatting>
  <conditionalFormatting sqref="O321:O322">
    <cfRule type="expression" dxfId="363" priority="3">
      <formula>O321&lt;&gt;0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horizontalDpi="4294967292" verticalDpi="4294967292"/>
  <headerFooter>
    <oddFooter>&amp;L&amp;K000000ESTG-PR04-Mod.011V7&amp;C&amp;K000000&amp;A &amp;P&amp;R&amp;K000000&amp;F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34528-1378-2143-87C2-A96E30E94472}">
  <sheetPr>
    <pageSetUpPr fitToPage="1"/>
  </sheetPr>
  <dimension ref="A1:AO514"/>
  <sheetViews>
    <sheetView topLeftCell="A360" zoomScale="130" zoomScaleNormal="130" zoomScaleSheetLayoutView="100" zoomScalePageLayoutView="125" workbookViewId="0">
      <selection activeCell="E397" sqref="E397"/>
    </sheetView>
  </sheetViews>
  <sheetFormatPr baseColWidth="10" defaultColWidth="8.6640625" defaultRowHeight="13" x14ac:dyDescent="0.15"/>
  <cols>
    <col min="1" max="1" width="13" style="30" customWidth="1"/>
    <col min="2" max="2" width="4.6640625" style="30" customWidth="1"/>
    <col min="3" max="3" width="28.83203125" style="32" bestFit="1" customWidth="1"/>
    <col min="4" max="4" width="11.5" style="33" bestFit="1" customWidth="1"/>
    <col min="5" max="5" width="82.5" style="30" bestFit="1" customWidth="1"/>
    <col min="6" max="6" width="14.83203125" style="30" customWidth="1"/>
    <col min="7" max="7" width="9.6640625" style="37" customWidth="1"/>
    <col min="8" max="8" width="9.6640625" style="30" customWidth="1"/>
    <col min="9" max="9" width="12.6640625" style="28" customWidth="1"/>
    <col min="10" max="10" width="8.83203125" style="34" customWidth="1"/>
    <col min="11" max="12" width="12.6640625" style="36" customWidth="1"/>
    <col min="13" max="13" width="12.6640625" style="35" customWidth="1"/>
    <col min="14" max="14" width="17.83203125" style="29" customWidth="1"/>
    <col min="15" max="15" width="9.6640625" style="38" customWidth="1"/>
    <col min="16" max="16" width="8" style="28" bestFit="1" customWidth="1"/>
    <col min="17" max="40" width="8.6640625" style="28" customWidth="1"/>
    <col min="41" max="16384" width="8.6640625" style="7"/>
  </cols>
  <sheetData>
    <row r="1" spans="1:40" ht="42" x14ac:dyDescent="0.15">
      <c r="A1" s="390" t="s">
        <v>23</v>
      </c>
      <c r="B1" s="391"/>
      <c r="C1" s="392"/>
      <c r="D1" s="393" t="s">
        <v>42</v>
      </c>
      <c r="E1" s="395" t="s">
        <v>4</v>
      </c>
      <c r="F1" s="396"/>
      <c r="G1" s="396"/>
      <c r="H1" s="397"/>
      <c r="I1" s="398" t="s">
        <v>0</v>
      </c>
      <c r="J1" s="400" t="s">
        <v>1</v>
      </c>
      <c r="K1" s="389" t="s">
        <v>6</v>
      </c>
      <c r="L1" s="389"/>
      <c r="M1" s="5" t="s">
        <v>20</v>
      </c>
      <c r="N1" s="6"/>
      <c r="O1" s="6" t="s">
        <v>41</v>
      </c>
      <c r="P1" s="6" t="s">
        <v>15</v>
      </c>
      <c r="Q1" s="6" t="s">
        <v>13</v>
      </c>
      <c r="R1" s="6" t="s">
        <v>12</v>
      </c>
      <c r="S1" s="6" t="s">
        <v>29</v>
      </c>
      <c r="T1" s="6" t="s">
        <v>14</v>
      </c>
      <c r="U1" s="6" t="s">
        <v>24</v>
      </c>
      <c r="V1" s="6" t="s">
        <v>25</v>
      </c>
      <c r="W1" s="6" t="s">
        <v>18</v>
      </c>
      <c r="X1" s="6" t="s">
        <v>17</v>
      </c>
      <c r="Y1" s="6" t="s">
        <v>16</v>
      </c>
      <c r="Z1" s="6" t="s">
        <v>19</v>
      </c>
      <c r="AA1" s="6" t="s">
        <v>26</v>
      </c>
      <c r="AB1" s="6" t="s">
        <v>27</v>
      </c>
      <c r="AC1" s="6" t="s">
        <v>30</v>
      </c>
      <c r="AD1" s="6" t="s">
        <v>28</v>
      </c>
      <c r="AE1" s="54" t="s">
        <v>35</v>
      </c>
      <c r="AF1" s="54" t="s">
        <v>33</v>
      </c>
      <c r="AG1" s="54" t="s">
        <v>44</v>
      </c>
      <c r="AH1" s="55" t="s">
        <v>32</v>
      </c>
      <c r="AI1" s="55" t="s">
        <v>31</v>
      </c>
      <c r="AJ1" s="39" t="s">
        <v>34</v>
      </c>
      <c r="AK1" s="39" t="s">
        <v>40</v>
      </c>
      <c r="AL1" s="39" t="s">
        <v>76</v>
      </c>
      <c r="AM1" s="6" t="s">
        <v>22</v>
      </c>
      <c r="AN1" s="6" t="s">
        <v>21</v>
      </c>
    </row>
    <row r="2" spans="1:40" ht="24" customHeight="1" thickBot="1" x14ac:dyDescent="0.2">
      <c r="A2" s="8" t="s">
        <v>11</v>
      </c>
      <c r="B2" s="41" t="s">
        <v>37</v>
      </c>
      <c r="C2" s="9" t="s">
        <v>39</v>
      </c>
      <c r="D2" s="394"/>
      <c r="E2" s="8" t="s">
        <v>2</v>
      </c>
      <c r="F2" s="10" t="s">
        <v>3</v>
      </c>
      <c r="G2" s="11" t="s">
        <v>9</v>
      </c>
      <c r="H2" s="9" t="s">
        <v>5</v>
      </c>
      <c r="I2" s="399"/>
      <c r="J2" s="401"/>
      <c r="K2" s="12" t="s">
        <v>8</v>
      </c>
      <c r="L2" s="13" t="s">
        <v>7</v>
      </c>
      <c r="M2" s="14" t="s">
        <v>6</v>
      </c>
      <c r="N2" s="6" t="s">
        <v>36</v>
      </c>
      <c r="O2" s="53" t="e">
        <f>+SUM(P2:AN2)</f>
        <v>#REF!</v>
      </c>
      <c r="P2" s="6" t="e">
        <f>ROUND(P357+P443+#REF!+#REF!+#REF!+P185+P4+P18+#REF!+P46+P59+#REF!+P78+P96+P124+P168+P198+#REF!+P241+#REF!+#REF!+P335+#REF!+P505+#REF!+#REF!+#REF!+#REF!+#REF!+P412+P423+P307+#REF!+P490+#REF!+P456+#REF!+#REF!+#REF!+#REF!+#REF!+#REF!+P247+#REF!+#REF!+#REF!+#REF!+#REF!+#REF!,2)</f>
        <v>#REF!</v>
      </c>
      <c r="Q2" s="6" t="e">
        <f>ROUND(Q357+Q443+#REF!+#REF!+#REF!+Q185+Q4+Q18+#REF!+Q46+Q59+#REF!+Q78+Q96+Q124+Q168+Q198+#REF!+Q241+#REF!+#REF!+Q335+#REF!+Q505+#REF!+#REF!+#REF!+#REF!+#REF!+Q412+Q423+Q307+#REF!+Q490+#REF!+Q456+#REF!+#REF!+#REF!+#REF!+#REF!+#REF!+Q247+#REF!+#REF!+#REF!+#REF!+#REF!+#REF!,2)</f>
        <v>#REF!</v>
      </c>
      <c r="R2" s="6" t="e">
        <f>ROUND(R357+R443+#REF!+#REF!+#REF!+R185+R4+R18+#REF!+R46+R59+#REF!+R78+R96+R124+R168+R198+#REF!+R241+#REF!+#REF!+R335+#REF!+R505+#REF!+#REF!+#REF!+#REF!+#REF!+R412+R423+R307+#REF!+R490+#REF!+R456+#REF!+#REF!+#REF!+#REF!+#REF!+#REF!+R247+#REF!+#REF!+#REF!+#REF!+#REF!+#REF!,2)</f>
        <v>#REF!</v>
      </c>
      <c r="S2" s="6" t="e">
        <f>ROUND(S357+S443+#REF!+#REF!+#REF!+S185+S4+S18+#REF!+S46+S59+#REF!+S78+S96+S124+S168+S198+#REF!+S241+#REF!+#REF!+S335+#REF!+S505+#REF!+#REF!+#REF!+#REF!+#REF!+S412+S423+S307+#REF!+S490+#REF!+S456+#REF!+#REF!+#REF!+#REF!+#REF!+#REF!+S247+#REF!+#REF!+#REF!+#REF!+#REF!+#REF!,2)</f>
        <v>#REF!</v>
      </c>
      <c r="T2" s="6" t="e">
        <f>ROUND(T357+T443+#REF!+#REF!+#REF!+T185+T4+T18+#REF!+T46+T59+#REF!+T78+T96+T124+T168+T198+#REF!+T241+#REF!+#REF!+T335+#REF!+T505+#REF!+#REF!+#REF!+#REF!+#REF!+T412+T423+T307+#REF!+T490+#REF!+T456+#REF!+#REF!+#REF!+#REF!+#REF!+#REF!+T247+#REF!+#REF!+#REF!+#REF!+#REF!+#REF!,2)</f>
        <v>#REF!</v>
      </c>
      <c r="U2" s="6" t="e">
        <f>ROUND(U357+U443+#REF!+#REF!+#REF!+U185+U4+U18+#REF!+U46+U59+#REF!+U78+U96+U124+U168+U198+#REF!+U241+#REF!+#REF!+U335+#REF!+U505+#REF!+#REF!+#REF!+#REF!+#REF!+U412+U423+U307+#REF!+U490+#REF!+U456+#REF!+#REF!+#REF!+#REF!+#REF!+#REF!+U247+#REF!+#REF!+#REF!+#REF!+#REF!+#REF!,2)</f>
        <v>#REF!</v>
      </c>
      <c r="V2" s="6" t="e">
        <f>ROUND(V357+V443+#REF!+#REF!+#REF!+V185+V4+V18+#REF!+V46+V59+#REF!+V78+V96+V124+V168+V198+#REF!+V241+#REF!+#REF!+V335+#REF!+V505+#REF!+#REF!+#REF!+#REF!+#REF!+V412+V423+V307+#REF!+V490+#REF!+V456+#REF!+#REF!+#REF!+#REF!+#REF!+#REF!+V247+#REF!+#REF!+#REF!+#REF!+#REF!+#REF!,2)</f>
        <v>#REF!</v>
      </c>
      <c r="W2" s="6" t="e">
        <f>ROUND(W357+W443+#REF!+#REF!+#REF!+W185+W4+W18+#REF!+W46+W59+#REF!+W78+W96+W124+W168+W198+#REF!+W241+#REF!+#REF!+W335+#REF!+W505+#REF!+#REF!+#REF!+#REF!+#REF!+W412+W423+W307+#REF!+W490+#REF!+W456+#REF!+#REF!+#REF!+#REF!+#REF!+#REF!+W247+#REF!+#REF!+#REF!+#REF!+#REF!+#REF!,2)</f>
        <v>#REF!</v>
      </c>
      <c r="X2" s="6" t="e">
        <f>ROUND(X357+X443+#REF!+#REF!+#REF!+X185+X4+X18+#REF!+X46+X59+#REF!+X78+X96+X124+X168+X198+#REF!+X241+#REF!+#REF!+X335+#REF!+X505+#REF!+#REF!+#REF!+#REF!+#REF!+X412+X423+X307+#REF!+X490+#REF!+X456+#REF!+#REF!+#REF!+#REF!+#REF!+#REF!+X247+#REF!+#REF!+#REF!+#REF!+#REF!+#REF!,2)</f>
        <v>#REF!</v>
      </c>
      <c r="Y2" s="6" t="e">
        <f>ROUND(Y357+Y443+#REF!+#REF!+#REF!+Y185+Y4+Y18+#REF!+Y46+Y59+#REF!+Y78+Y96+Y124+Y168+Y198+#REF!+Y241+#REF!+#REF!+Y335+#REF!+Y505+#REF!+#REF!+#REF!+#REF!+#REF!+Y412+Y423+Y307+#REF!+Y490+#REF!+Y456+#REF!+#REF!+#REF!+#REF!+#REF!+#REF!+Y247+#REF!+#REF!+#REF!+#REF!+#REF!+#REF!,2)</f>
        <v>#REF!</v>
      </c>
      <c r="Z2" s="6" t="e">
        <f>ROUND(Z357+Z443+#REF!+#REF!+#REF!+Z185+Z4+Z18+#REF!+Z46+Z59+#REF!+Z78+Z96+Z124+Z168+Z198+#REF!+Z241+#REF!+#REF!+Z335+#REF!+Z505+#REF!+#REF!+#REF!+#REF!+#REF!+Z412+Z423+Z307+#REF!+Z490+#REF!+Z456+#REF!+#REF!+#REF!+#REF!+#REF!+#REF!+Z247+#REF!+#REF!+#REF!+#REF!+#REF!+#REF!,2)</f>
        <v>#REF!</v>
      </c>
      <c r="AA2" s="6" t="e">
        <f>ROUND(AA357+AA443+#REF!+#REF!+#REF!+AA185+AA4+AA18+#REF!+AA46+AA59+#REF!+AA78+AA96+AA124+AA168+AA198+#REF!+AA241+#REF!+#REF!+AA335+#REF!+AA505+#REF!+#REF!+#REF!+#REF!+#REF!+AA412+AA423+AA307+#REF!+AA490+#REF!+AA456+#REF!+#REF!+#REF!+#REF!+#REF!+#REF!+AA247+#REF!+#REF!+#REF!+#REF!+#REF!+#REF!,2)</f>
        <v>#REF!</v>
      </c>
      <c r="AB2" s="6" t="e">
        <f>ROUND(AB357+AB443+#REF!+#REF!+#REF!+AB185+AB4+AB18+#REF!+AB46+AB59+#REF!+AB78+AB96+AB124+AB168+AB198+#REF!+AB241+#REF!+#REF!+AB335+#REF!+AB505+#REF!+#REF!+#REF!+#REF!+#REF!+AB412+AB423+AB307+#REF!+AB490+#REF!+AB456+#REF!+#REF!+#REF!+#REF!+#REF!+#REF!+AB247+#REF!+#REF!+#REF!+#REF!+#REF!+#REF!,2)</f>
        <v>#REF!</v>
      </c>
      <c r="AC2" s="6" t="e">
        <f>ROUND(AC357+AC443+#REF!+#REF!+#REF!+AC185+AC4+AC18+#REF!+AC46+AC59+#REF!+AC78+AC96+AC124+AC168+AC198+#REF!+AC241+#REF!+#REF!+AC335+#REF!+AC505+#REF!+#REF!+#REF!+#REF!+#REF!+AC412+AC423+AC307+#REF!+AC490+#REF!+AC456+#REF!+#REF!+#REF!+#REF!+#REF!+#REF!+AC247+#REF!+#REF!+#REF!+#REF!+#REF!+#REF!,2)</f>
        <v>#REF!</v>
      </c>
      <c r="AD2" s="6" t="e">
        <f>ROUND(AD357+AD443+#REF!+#REF!+#REF!+AD185+AD4+AD18+#REF!+AD46+AD59+#REF!+AD78+AD96+AD124+AD168+AD198+#REF!+AD241+#REF!+#REF!+AD335+#REF!+AD505+#REF!+#REF!+#REF!+#REF!+#REF!+AD412+AD423+AD307+#REF!+AD490+#REF!+AD456+#REF!+#REF!+#REF!+#REF!+#REF!+#REF!+AD247+#REF!+#REF!+#REF!+#REF!+#REF!+#REF!,2)</f>
        <v>#REF!</v>
      </c>
      <c r="AE2" s="6" t="e">
        <f>ROUND(AE357+AE443+#REF!+#REF!+#REF!+AE185+AE4+AE18+#REF!+AE46+AE59+#REF!+AE78+AE96+AE124+AE168+AE198+#REF!+AE241+#REF!+#REF!+AE335+#REF!+AE505+#REF!+#REF!+#REF!+#REF!+#REF!+AE412+AE423+AE307+#REF!+AE490+#REF!+AE456+#REF!+#REF!+#REF!+#REF!+#REF!+#REF!+AE247+#REF!+#REF!+#REF!+#REF!+#REF!+#REF!,2)</f>
        <v>#REF!</v>
      </c>
      <c r="AF2" s="6" t="e">
        <f>ROUND(AF357+AF443+#REF!+#REF!+#REF!+AF185+AF4+AF18+#REF!+AF46+AF59+#REF!+AF78+AF96+AF124+AF168+AF198+#REF!+AF241+#REF!+#REF!+AF335+#REF!+AF505+#REF!+#REF!+#REF!+#REF!+#REF!+AF412+AF423+AF307+#REF!+AF490+#REF!+AF456+#REF!+#REF!+#REF!+#REF!+#REF!+#REF!+AF247+#REF!+#REF!+#REF!+#REF!+#REF!+#REF!,2)</f>
        <v>#REF!</v>
      </c>
      <c r="AG2" s="6" t="e">
        <f>ROUND(AG357+AG443+#REF!+#REF!+#REF!+AG185+AG4+AG18+#REF!+AG46+AG59+#REF!+AG78+AG96+AG124+AG168+AG198+#REF!+AG241+#REF!+#REF!+AG335+#REF!+AG505+#REF!+#REF!+#REF!+#REF!+#REF!+AG412+AG423+AG307+#REF!+AG490+#REF!+AG456+#REF!+#REF!+#REF!+#REF!+#REF!+#REF!+AG247+#REF!+#REF!+#REF!+#REF!+#REF!+#REF!,2)</f>
        <v>#REF!</v>
      </c>
      <c r="AH2" s="6" t="e">
        <f>ROUND(AH357+AH443+#REF!+#REF!+#REF!+AH185+AH4+AH18+#REF!+AH46+AH59+#REF!+AH78+AH96+AH124+AH168+AH198+#REF!+AH241+#REF!+#REF!+AH335+#REF!+AH505+#REF!+#REF!+#REF!+#REF!+#REF!+AH412+AH423+AH307+#REF!+AH490+#REF!+AH456+#REF!+#REF!+#REF!+#REF!+#REF!+#REF!+AH247+#REF!+#REF!+#REF!+#REF!+#REF!+#REF!,2)</f>
        <v>#REF!</v>
      </c>
      <c r="AI2" s="6" t="e">
        <f>ROUND(AI357+AI443+#REF!+#REF!+#REF!+AI185+AI4+AI18+#REF!+AI46+AI59+#REF!+AI78+AI96+AI124+AI168+AI198+#REF!+AI241+#REF!+#REF!+AI335+#REF!+AI505+#REF!+#REF!+#REF!+#REF!+#REF!+AI412+AI423+AI307+#REF!+AI490+#REF!+AI456+#REF!+#REF!+#REF!+#REF!+#REF!+#REF!+AI247+#REF!+#REF!+#REF!+#REF!+#REF!+#REF!,2)</f>
        <v>#REF!</v>
      </c>
      <c r="AJ2" s="6" t="e">
        <f>ROUND(AJ357+AJ443+#REF!+#REF!+#REF!+AJ185+AJ4+AJ18+#REF!+AJ46+AJ59+#REF!+AJ78+AJ96+AJ124+AJ168+AJ198+#REF!+AJ241+#REF!+#REF!+AJ335+#REF!+AJ505+#REF!+#REF!+#REF!+#REF!+#REF!+AJ412+AJ423+AJ307+#REF!+AJ490+#REF!+AJ456+#REF!+#REF!+#REF!+#REF!+#REF!+#REF!+AJ247+#REF!+#REF!+#REF!+#REF!+#REF!+#REF!,2)</f>
        <v>#REF!</v>
      </c>
      <c r="AK2" s="6" t="e">
        <f>ROUND(AK357+AK443+#REF!+#REF!+#REF!+AK185+AK4+AK18+#REF!+AK46+AK59+#REF!+AK78+AK96+AK124+AK168+AK198+#REF!+AK241+#REF!+#REF!+AK335+#REF!+AK505+#REF!+#REF!+#REF!+#REF!+#REF!+AK412+AK423+AK307+#REF!+AK490+#REF!+AK456+#REF!+#REF!+#REF!+#REF!+#REF!+#REF!+AK247+#REF!+#REF!+#REF!+#REF!+#REF!+#REF!,2)</f>
        <v>#REF!</v>
      </c>
      <c r="AL2" s="6" t="e">
        <f>ROUND(AL357+AL443+#REF!+#REF!+#REF!+AL185+AL4+AL18+#REF!+AL46+AL59+#REF!+AL78+AL96+AL124+AL168+AL198+#REF!+AL241+#REF!+#REF!+AL335+#REF!+AL505+#REF!+#REF!+#REF!+#REF!+#REF!+AL412+AL423+AL307+#REF!+AL490+#REF!+AL456+#REF!+#REF!+#REF!+#REF!+#REF!+#REF!+AL247+#REF!+#REF!+#REF!+#REF!+#REF!+#REF!,2)</f>
        <v>#REF!</v>
      </c>
      <c r="AM2" s="6" t="e">
        <f>ROUND(AM357+AM443+#REF!+#REF!+#REF!+AM185+AM4+AM18+#REF!+AM46+AM59+#REF!+AM78+AM96+AM124+AM168+AM198+#REF!+AM241+#REF!+#REF!+AM335+#REF!+AM505+#REF!+#REF!+#REF!+#REF!+#REF!+AM412+AM423+AM307+#REF!+AM490+#REF!+AM456+#REF!+#REF!+#REF!+#REF!+#REF!+#REF!+AM247+#REF!+#REF!+#REF!+#REF!+#REF!+#REF!,2)</f>
        <v>#REF!</v>
      </c>
      <c r="AN2" s="6" t="e">
        <f>ROUND(AN357+AN443+#REF!+#REF!+#REF!+AN185+AN4+AN18+#REF!+AN46+AN59+#REF!+AN78+AN96+AN124+AN168+AN198+#REF!+AN241+#REF!+#REF!+AN335+#REF!+AN505+#REF!+#REF!+#REF!+#REF!+#REF!+AN412+AN423+AN307+#REF!+AN490+#REF!+AN456+#REF!+#REF!+#REF!+#REF!+#REF!+#REF!+AN247+#REF!+#REF!+#REF!+#REF!+#REF!+#REF!,2)</f>
        <v>#REF!</v>
      </c>
    </row>
    <row r="3" spans="1:40" x14ac:dyDescent="0.15">
      <c r="A3" s="15"/>
      <c r="B3" s="15"/>
      <c r="C3" s="16"/>
      <c r="D3" s="17"/>
      <c r="E3" s="2"/>
      <c r="F3" s="2"/>
      <c r="G3" s="3"/>
      <c r="H3" s="2"/>
      <c r="I3" s="18"/>
      <c r="J3" s="18"/>
      <c r="K3" s="19"/>
      <c r="L3" s="19"/>
      <c r="M3" s="20"/>
      <c r="N3" s="42"/>
      <c r="O3" s="47">
        <f>SUM(P3:AN3)</f>
        <v>13</v>
      </c>
      <c r="P3" s="22">
        <f t="shared" ref="P3:AN3" si="0">SUM(P5:P13)</f>
        <v>0</v>
      </c>
      <c r="Q3" s="22">
        <f t="shared" si="0"/>
        <v>4</v>
      </c>
      <c r="R3" s="22">
        <f t="shared" si="0"/>
        <v>0</v>
      </c>
      <c r="S3" s="22">
        <f t="shared" si="0"/>
        <v>0</v>
      </c>
      <c r="T3" s="22">
        <f t="shared" si="0"/>
        <v>4</v>
      </c>
      <c r="U3" s="22">
        <f t="shared" si="0"/>
        <v>0</v>
      </c>
      <c r="V3" s="22">
        <f t="shared" si="0"/>
        <v>0</v>
      </c>
      <c r="W3" s="22">
        <f t="shared" si="0"/>
        <v>4.5</v>
      </c>
      <c r="X3" s="22">
        <f t="shared" si="0"/>
        <v>0</v>
      </c>
      <c r="Y3" s="22">
        <f t="shared" si="0"/>
        <v>0</v>
      </c>
      <c r="Z3" s="22">
        <f t="shared" si="0"/>
        <v>0</v>
      </c>
      <c r="AA3" s="22">
        <f t="shared" si="0"/>
        <v>0</v>
      </c>
      <c r="AB3" s="22">
        <f t="shared" si="0"/>
        <v>0</v>
      </c>
      <c r="AC3" s="22">
        <f t="shared" si="0"/>
        <v>0</v>
      </c>
      <c r="AD3" s="22">
        <f t="shared" si="0"/>
        <v>0</v>
      </c>
      <c r="AE3" s="22">
        <f t="shared" si="0"/>
        <v>0</v>
      </c>
      <c r="AF3" s="22">
        <f t="shared" si="0"/>
        <v>0</v>
      </c>
      <c r="AG3" s="22">
        <f t="shared" si="0"/>
        <v>0</v>
      </c>
      <c r="AH3" s="22">
        <f t="shared" si="0"/>
        <v>0</v>
      </c>
      <c r="AI3" s="22">
        <f t="shared" si="0"/>
        <v>0</v>
      </c>
      <c r="AJ3" s="22">
        <f t="shared" si="0"/>
        <v>0</v>
      </c>
      <c r="AK3" s="22">
        <f t="shared" si="0"/>
        <v>0</v>
      </c>
      <c r="AL3" s="22">
        <f t="shared" si="0"/>
        <v>0</v>
      </c>
      <c r="AM3" s="22">
        <f t="shared" si="0"/>
        <v>0.5</v>
      </c>
      <c r="AN3" s="22">
        <f t="shared" si="0"/>
        <v>0</v>
      </c>
    </row>
    <row r="4" spans="1:40" s="24" customFormat="1" ht="14" x14ac:dyDescent="0.2">
      <c r="A4" s="140" t="s">
        <v>67</v>
      </c>
      <c r="B4" s="140" t="s">
        <v>54</v>
      </c>
      <c r="C4" s="141" t="s">
        <v>68</v>
      </c>
      <c r="D4" s="142" t="s">
        <v>10</v>
      </c>
      <c r="E4" s="143"/>
      <c r="F4" s="61"/>
      <c r="G4" s="106"/>
      <c r="H4" s="109"/>
      <c r="I4" s="144">
        <f>SUM(I5:I16)</f>
        <v>23</v>
      </c>
      <c r="J4" s="107">
        <f>I4/2</f>
        <v>11.5</v>
      </c>
      <c r="K4" s="145"/>
      <c r="L4" s="145"/>
      <c r="M4" s="83">
        <v>1</v>
      </c>
      <c r="N4" s="4" t="str">
        <f t="shared" ref="N4:N60" ca="1" si="1">IF(YEAR(L4)=YEAR(TODAY()),IF(MONTH(L4)-MONTH(TODAY())&gt;0,IF(MONTH(L4)-MONTH(TODAY())&lt;=3,"Renovar Contrato?",""),""),"")</f>
        <v/>
      </c>
      <c r="O4" s="47">
        <f>SUM(P4:AN4)</f>
        <v>0.54166666666666663</v>
      </c>
      <c r="P4" s="21">
        <f>P3/24</f>
        <v>0</v>
      </c>
      <c r="Q4" s="21">
        <f t="shared" ref="Q4:AN4" si="2">Q3/24</f>
        <v>0.16666666666666666</v>
      </c>
      <c r="R4" s="21">
        <f t="shared" si="2"/>
        <v>0</v>
      </c>
      <c r="S4" s="21">
        <f t="shared" si="2"/>
        <v>0</v>
      </c>
      <c r="T4" s="21">
        <f t="shared" si="2"/>
        <v>0.16666666666666666</v>
      </c>
      <c r="U4" s="21">
        <f t="shared" si="2"/>
        <v>0</v>
      </c>
      <c r="V4" s="21">
        <f t="shared" si="2"/>
        <v>0</v>
      </c>
      <c r="W4" s="21">
        <f t="shared" si="2"/>
        <v>0.1875</v>
      </c>
      <c r="X4" s="21">
        <f t="shared" si="2"/>
        <v>0</v>
      </c>
      <c r="Y4" s="21">
        <f t="shared" si="2"/>
        <v>0</v>
      </c>
      <c r="Z4" s="21">
        <f t="shared" si="2"/>
        <v>0</v>
      </c>
      <c r="AA4" s="21">
        <f t="shared" si="2"/>
        <v>0</v>
      </c>
      <c r="AB4" s="21">
        <f t="shared" si="2"/>
        <v>0</v>
      </c>
      <c r="AC4" s="21">
        <f t="shared" si="2"/>
        <v>0</v>
      </c>
      <c r="AD4" s="21">
        <f t="shared" si="2"/>
        <v>0</v>
      </c>
      <c r="AE4" s="21">
        <f t="shared" si="2"/>
        <v>0</v>
      </c>
      <c r="AF4" s="21">
        <f t="shared" si="2"/>
        <v>0</v>
      </c>
      <c r="AG4" s="21">
        <f t="shared" si="2"/>
        <v>0</v>
      </c>
      <c r="AH4" s="21">
        <f t="shared" si="2"/>
        <v>0</v>
      </c>
      <c r="AI4" s="21">
        <f t="shared" si="2"/>
        <v>0</v>
      </c>
      <c r="AJ4" s="21">
        <f t="shared" si="2"/>
        <v>0</v>
      </c>
      <c r="AK4" s="21">
        <f>AK3/24</f>
        <v>0</v>
      </c>
      <c r="AL4" s="21">
        <f>AL3/24</f>
        <v>0</v>
      </c>
      <c r="AM4" s="21">
        <f t="shared" si="2"/>
        <v>2.0833333333333332E-2</v>
      </c>
      <c r="AN4" s="21">
        <f t="shared" si="2"/>
        <v>0</v>
      </c>
    </row>
    <row r="5" spans="1:40" s="26" customFormat="1" ht="14" x14ac:dyDescent="0.2">
      <c r="A5" s="146"/>
      <c r="B5" s="146"/>
      <c r="C5" s="147"/>
      <c r="D5" s="142"/>
      <c r="E5" s="105" t="s">
        <v>69</v>
      </c>
      <c r="F5" s="59" t="s">
        <v>14</v>
      </c>
      <c r="G5" s="60" t="s">
        <v>55</v>
      </c>
      <c r="H5" s="59">
        <v>2</v>
      </c>
      <c r="I5" s="107">
        <f>SUM(H5:H9)</f>
        <v>8.5</v>
      </c>
      <c r="J5" s="107"/>
      <c r="K5" s="145"/>
      <c r="L5" s="145"/>
      <c r="M5" s="148"/>
      <c r="N5" s="4" t="str">
        <f t="shared" ca="1" si="1"/>
        <v/>
      </c>
      <c r="O5" s="6"/>
      <c r="P5" s="28" t="str">
        <f t="shared" ref="P5:AE13" si="3">IF($F5=P$1,$H5," ")</f>
        <v xml:space="preserve"> </v>
      </c>
      <c r="Q5" s="28" t="str">
        <f t="shared" si="3"/>
        <v xml:space="preserve"> </v>
      </c>
      <c r="R5" s="28" t="str">
        <f t="shared" si="3"/>
        <v xml:space="preserve"> </v>
      </c>
      <c r="S5" s="28" t="str">
        <f t="shared" si="3"/>
        <v xml:space="preserve"> </v>
      </c>
      <c r="T5" s="28">
        <f t="shared" si="3"/>
        <v>2</v>
      </c>
      <c r="U5" s="28" t="str">
        <f t="shared" si="3"/>
        <v xml:space="preserve"> </v>
      </c>
      <c r="V5" s="28" t="str">
        <f t="shared" si="3"/>
        <v xml:space="preserve"> </v>
      </c>
      <c r="W5" s="28" t="str">
        <f t="shared" si="3"/>
        <v xml:space="preserve"> </v>
      </c>
      <c r="X5" s="28" t="str">
        <f t="shared" si="3"/>
        <v xml:space="preserve"> </v>
      </c>
      <c r="Y5" s="28" t="str">
        <f t="shared" si="3"/>
        <v xml:space="preserve"> </v>
      </c>
      <c r="Z5" s="28" t="str">
        <f t="shared" si="3"/>
        <v xml:space="preserve"> </v>
      </c>
      <c r="AA5" s="28" t="str">
        <f t="shared" si="3"/>
        <v xml:space="preserve"> </v>
      </c>
      <c r="AB5" s="28" t="str">
        <f t="shared" si="3"/>
        <v xml:space="preserve"> </v>
      </c>
      <c r="AC5" s="28" t="str">
        <f t="shared" si="3"/>
        <v xml:space="preserve"> </v>
      </c>
      <c r="AD5" s="28" t="str">
        <f t="shared" si="3"/>
        <v xml:space="preserve"> </v>
      </c>
      <c r="AE5" s="28" t="str">
        <f t="shared" si="3"/>
        <v xml:space="preserve"> </v>
      </c>
      <c r="AF5" s="28" t="str">
        <f t="shared" ref="AF5:AN13" si="4">IF($F5=AF$1,$H5," ")</f>
        <v xml:space="preserve"> </v>
      </c>
      <c r="AG5" s="28" t="str">
        <f t="shared" si="4"/>
        <v xml:space="preserve"> </v>
      </c>
      <c r="AH5" s="28" t="str">
        <f t="shared" si="4"/>
        <v xml:space="preserve"> </v>
      </c>
      <c r="AI5" s="28" t="str">
        <f t="shared" si="4"/>
        <v xml:space="preserve"> </v>
      </c>
      <c r="AJ5" s="28" t="str">
        <f t="shared" si="4"/>
        <v xml:space="preserve"> </v>
      </c>
      <c r="AK5" s="28" t="str">
        <f t="shared" si="4"/>
        <v xml:space="preserve"> </v>
      </c>
      <c r="AL5" s="28" t="str">
        <f t="shared" si="4"/>
        <v xml:space="preserve"> </v>
      </c>
      <c r="AM5" s="28" t="str">
        <f t="shared" si="4"/>
        <v xml:space="preserve"> </v>
      </c>
      <c r="AN5" s="28" t="str">
        <f t="shared" si="4"/>
        <v xml:space="preserve"> </v>
      </c>
    </row>
    <row r="6" spans="1:40" s="26" customFormat="1" ht="14" x14ac:dyDescent="0.2">
      <c r="A6" s="146"/>
      <c r="B6" s="146"/>
      <c r="C6" s="147"/>
      <c r="D6" s="142"/>
      <c r="E6" s="105" t="s">
        <v>70</v>
      </c>
      <c r="F6" s="59" t="s">
        <v>14</v>
      </c>
      <c r="G6" s="60" t="s">
        <v>55</v>
      </c>
      <c r="H6" s="59">
        <v>2</v>
      </c>
      <c r="I6" s="107"/>
      <c r="J6" s="107"/>
      <c r="K6" s="145"/>
      <c r="L6" s="145"/>
      <c r="M6" s="148"/>
      <c r="N6" s="4" t="str">
        <f t="shared" ca="1" si="1"/>
        <v/>
      </c>
      <c r="O6" s="6"/>
      <c r="P6" s="28" t="str">
        <f t="shared" si="3"/>
        <v xml:space="preserve"> </v>
      </c>
      <c r="Q6" s="28" t="str">
        <f t="shared" si="3"/>
        <v xml:space="preserve"> </v>
      </c>
      <c r="R6" s="28" t="str">
        <f t="shared" si="3"/>
        <v xml:space="preserve"> </v>
      </c>
      <c r="S6" s="28" t="str">
        <f t="shared" si="3"/>
        <v xml:space="preserve"> </v>
      </c>
      <c r="T6" s="28">
        <f t="shared" si="3"/>
        <v>2</v>
      </c>
      <c r="U6" s="28" t="str">
        <f t="shared" si="3"/>
        <v xml:space="preserve"> </v>
      </c>
      <c r="V6" s="28" t="str">
        <f t="shared" si="3"/>
        <v xml:space="preserve"> </v>
      </c>
      <c r="W6" s="28" t="str">
        <f t="shared" si="3"/>
        <v xml:space="preserve"> </v>
      </c>
      <c r="X6" s="28" t="str">
        <f t="shared" si="3"/>
        <v xml:space="preserve"> </v>
      </c>
      <c r="Y6" s="28" t="str">
        <f t="shared" si="3"/>
        <v xml:space="preserve"> </v>
      </c>
      <c r="Z6" s="28" t="str">
        <f t="shared" si="3"/>
        <v xml:space="preserve"> </v>
      </c>
      <c r="AA6" s="28" t="str">
        <f t="shared" si="3"/>
        <v xml:space="preserve"> </v>
      </c>
      <c r="AB6" s="28" t="str">
        <f t="shared" si="3"/>
        <v xml:space="preserve"> </v>
      </c>
      <c r="AC6" s="28" t="str">
        <f t="shared" si="3"/>
        <v xml:space="preserve"> </v>
      </c>
      <c r="AD6" s="28" t="str">
        <f t="shared" si="3"/>
        <v xml:space="preserve"> </v>
      </c>
      <c r="AE6" s="28" t="str">
        <f t="shared" si="3"/>
        <v xml:space="preserve"> </v>
      </c>
      <c r="AF6" s="28" t="str">
        <f t="shared" si="4"/>
        <v xml:space="preserve"> </v>
      </c>
      <c r="AG6" s="28" t="str">
        <f t="shared" si="4"/>
        <v xml:space="preserve"> </v>
      </c>
      <c r="AH6" s="28" t="str">
        <f t="shared" si="4"/>
        <v xml:space="preserve"> </v>
      </c>
      <c r="AI6" s="28" t="str">
        <f t="shared" si="4"/>
        <v xml:space="preserve"> </v>
      </c>
      <c r="AJ6" s="28" t="str">
        <f t="shared" si="4"/>
        <v xml:space="preserve"> </v>
      </c>
      <c r="AK6" s="28" t="str">
        <f t="shared" si="4"/>
        <v xml:space="preserve"> </v>
      </c>
      <c r="AL6" s="28" t="str">
        <f t="shared" si="4"/>
        <v xml:space="preserve"> </v>
      </c>
      <c r="AM6" s="28" t="str">
        <f t="shared" si="4"/>
        <v xml:space="preserve"> </v>
      </c>
      <c r="AN6" s="28" t="str">
        <f t="shared" si="4"/>
        <v xml:space="preserve"> </v>
      </c>
    </row>
    <row r="7" spans="1:40" s="26" customFormat="1" ht="14" x14ac:dyDescent="0.2">
      <c r="A7" s="146"/>
      <c r="B7" s="146"/>
      <c r="C7" s="79"/>
      <c r="D7" s="142"/>
      <c r="E7" s="143" t="s">
        <v>227</v>
      </c>
      <c r="F7" s="61" t="s">
        <v>18</v>
      </c>
      <c r="G7" s="106" t="s">
        <v>56</v>
      </c>
      <c r="H7" s="61">
        <v>2</v>
      </c>
      <c r="I7" s="107"/>
      <c r="J7" s="107"/>
      <c r="K7" s="145"/>
      <c r="L7" s="145"/>
      <c r="M7" s="148"/>
      <c r="N7" s="4" t="str">
        <f t="shared" ca="1" si="1"/>
        <v/>
      </c>
      <c r="O7" s="6"/>
      <c r="P7" s="28" t="str">
        <f t="shared" si="3"/>
        <v xml:space="preserve"> </v>
      </c>
      <c r="Q7" s="28" t="str">
        <f t="shared" si="3"/>
        <v xml:space="preserve"> </v>
      </c>
      <c r="R7" s="28" t="str">
        <f t="shared" si="3"/>
        <v xml:space="preserve"> </v>
      </c>
      <c r="S7" s="28" t="str">
        <f t="shared" si="3"/>
        <v xml:space="preserve"> </v>
      </c>
      <c r="T7" s="28" t="str">
        <f t="shared" si="3"/>
        <v xml:space="preserve"> </v>
      </c>
      <c r="U7" s="28" t="str">
        <f t="shared" si="3"/>
        <v xml:space="preserve"> </v>
      </c>
      <c r="V7" s="28" t="str">
        <f t="shared" si="3"/>
        <v xml:space="preserve"> </v>
      </c>
      <c r="W7" s="28">
        <f t="shared" si="3"/>
        <v>2</v>
      </c>
      <c r="X7" s="28" t="str">
        <f t="shared" si="3"/>
        <v xml:space="preserve"> </v>
      </c>
      <c r="Y7" s="28" t="str">
        <f t="shared" si="3"/>
        <v xml:space="preserve"> </v>
      </c>
      <c r="Z7" s="28" t="str">
        <f t="shared" si="3"/>
        <v xml:space="preserve"> </v>
      </c>
      <c r="AA7" s="28" t="str">
        <f t="shared" si="3"/>
        <v xml:space="preserve"> </v>
      </c>
      <c r="AB7" s="28" t="str">
        <f t="shared" si="3"/>
        <v xml:space="preserve"> </v>
      </c>
      <c r="AC7" s="28" t="str">
        <f t="shared" si="3"/>
        <v xml:space="preserve"> </v>
      </c>
      <c r="AD7" s="28" t="str">
        <f t="shared" si="3"/>
        <v xml:space="preserve"> </v>
      </c>
      <c r="AE7" s="28" t="str">
        <f t="shared" si="3"/>
        <v xml:space="preserve"> </v>
      </c>
      <c r="AF7" s="28" t="str">
        <f t="shared" si="4"/>
        <v xml:space="preserve"> </v>
      </c>
      <c r="AG7" s="28" t="str">
        <f t="shared" si="4"/>
        <v xml:space="preserve"> </v>
      </c>
      <c r="AH7" s="28" t="str">
        <f t="shared" si="4"/>
        <v xml:space="preserve"> </v>
      </c>
      <c r="AI7" s="28" t="str">
        <f t="shared" si="4"/>
        <v xml:space="preserve"> </v>
      </c>
      <c r="AJ7" s="28" t="str">
        <f t="shared" si="4"/>
        <v xml:space="preserve"> </v>
      </c>
      <c r="AK7" s="28" t="str">
        <f t="shared" si="4"/>
        <v xml:space="preserve"> </v>
      </c>
      <c r="AL7" s="28" t="str">
        <f t="shared" si="4"/>
        <v xml:space="preserve"> </v>
      </c>
      <c r="AM7" s="28" t="str">
        <f t="shared" si="4"/>
        <v xml:space="preserve"> </v>
      </c>
      <c r="AN7" s="28" t="str">
        <f t="shared" si="4"/>
        <v xml:space="preserve"> </v>
      </c>
    </row>
    <row r="8" spans="1:40" s="24" customFormat="1" ht="14" x14ac:dyDescent="0.2">
      <c r="A8" s="146"/>
      <c r="B8" s="146"/>
      <c r="C8" s="79"/>
      <c r="D8" s="142"/>
      <c r="E8" s="143" t="s">
        <v>81</v>
      </c>
      <c r="F8" s="61" t="s">
        <v>18</v>
      </c>
      <c r="G8" s="106" t="s">
        <v>56</v>
      </c>
      <c r="H8" s="61">
        <v>2</v>
      </c>
      <c r="I8" s="156"/>
      <c r="J8" s="107"/>
      <c r="K8" s="145"/>
      <c r="L8" s="145"/>
      <c r="M8" s="148"/>
      <c r="N8" s="4" t="str">
        <f t="shared" ca="1" si="1"/>
        <v/>
      </c>
      <c r="O8" s="6"/>
      <c r="P8" s="28" t="str">
        <f t="shared" si="3"/>
        <v xml:space="preserve"> </v>
      </c>
      <c r="Q8" s="28" t="str">
        <f t="shared" si="3"/>
        <v xml:space="preserve"> </v>
      </c>
      <c r="R8" s="28" t="str">
        <f t="shared" si="3"/>
        <v xml:space="preserve"> </v>
      </c>
      <c r="S8" s="28" t="str">
        <f t="shared" si="3"/>
        <v xml:space="preserve"> </v>
      </c>
      <c r="T8" s="28" t="str">
        <f t="shared" si="3"/>
        <v xml:space="preserve"> </v>
      </c>
      <c r="U8" s="28" t="str">
        <f t="shared" si="3"/>
        <v xml:space="preserve"> </v>
      </c>
      <c r="V8" s="28" t="str">
        <f t="shared" si="3"/>
        <v xml:space="preserve"> </v>
      </c>
      <c r="W8" s="28">
        <f t="shared" si="3"/>
        <v>2</v>
      </c>
      <c r="X8" s="28" t="str">
        <f t="shared" si="3"/>
        <v xml:space="preserve"> </v>
      </c>
      <c r="Y8" s="28" t="str">
        <f t="shared" si="3"/>
        <v xml:space="preserve"> </v>
      </c>
      <c r="Z8" s="28" t="str">
        <f t="shared" si="3"/>
        <v xml:space="preserve"> </v>
      </c>
      <c r="AA8" s="28" t="str">
        <f t="shared" si="3"/>
        <v xml:space="preserve"> </v>
      </c>
      <c r="AB8" s="28" t="str">
        <f t="shared" si="3"/>
        <v xml:space="preserve"> </v>
      </c>
      <c r="AC8" s="28" t="str">
        <f t="shared" si="3"/>
        <v xml:space="preserve"> </v>
      </c>
      <c r="AD8" s="28" t="str">
        <f t="shared" si="3"/>
        <v xml:space="preserve"> </v>
      </c>
      <c r="AE8" s="28" t="str">
        <f t="shared" si="3"/>
        <v xml:space="preserve"> </v>
      </c>
      <c r="AF8" s="28" t="str">
        <f t="shared" si="4"/>
        <v xml:space="preserve"> </v>
      </c>
      <c r="AG8" s="28" t="str">
        <f t="shared" si="4"/>
        <v xml:space="preserve"> </v>
      </c>
      <c r="AH8" s="28" t="str">
        <f t="shared" si="4"/>
        <v xml:space="preserve"> </v>
      </c>
      <c r="AI8" s="28" t="str">
        <f t="shared" si="4"/>
        <v xml:space="preserve"> </v>
      </c>
      <c r="AJ8" s="28" t="str">
        <f t="shared" si="4"/>
        <v xml:space="preserve"> </v>
      </c>
      <c r="AK8" s="28" t="str">
        <f t="shared" si="4"/>
        <v xml:space="preserve"> </v>
      </c>
      <c r="AL8" s="28" t="str">
        <f t="shared" si="4"/>
        <v xml:space="preserve"> </v>
      </c>
      <c r="AM8" s="28" t="str">
        <f t="shared" si="4"/>
        <v xml:space="preserve"> </v>
      </c>
      <c r="AN8" s="28" t="str">
        <f t="shared" si="4"/>
        <v xml:space="preserve"> </v>
      </c>
    </row>
    <row r="9" spans="1:40" s="24" customFormat="1" ht="14" x14ac:dyDescent="0.2">
      <c r="A9" s="146"/>
      <c r="B9" s="146"/>
      <c r="C9" s="79"/>
      <c r="D9" s="142"/>
      <c r="E9" s="73" t="s">
        <v>75</v>
      </c>
      <c r="F9" s="68" t="s">
        <v>18</v>
      </c>
      <c r="G9" s="74" t="s">
        <v>55</v>
      </c>
      <c r="H9" s="59">
        <v>0.5</v>
      </c>
      <c r="I9" s="156"/>
      <c r="J9" s="107"/>
      <c r="K9" s="145"/>
      <c r="L9" s="145"/>
      <c r="M9" s="148"/>
      <c r="N9" s="4" t="str">
        <f t="shared" ca="1" si="1"/>
        <v/>
      </c>
      <c r="O9" s="6"/>
      <c r="P9" s="28" t="str">
        <f t="shared" si="3"/>
        <v xml:space="preserve"> </v>
      </c>
      <c r="Q9" s="28" t="str">
        <f t="shared" si="3"/>
        <v xml:space="preserve"> </v>
      </c>
      <c r="R9" s="28" t="str">
        <f t="shared" si="3"/>
        <v xml:space="preserve"> </v>
      </c>
      <c r="S9" s="28" t="str">
        <f t="shared" si="3"/>
        <v xml:space="preserve"> </v>
      </c>
      <c r="T9" s="28" t="str">
        <f t="shared" si="3"/>
        <v xml:space="preserve"> </v>
      </c>
      <c r="U9" s="28" t="str">
        <f t="shared" si="3"/>
        <v xml:space="preserve"> </v>
      </c>
      <c r="V9" s="28" t="str">
        <f t="shared" si="3"/>
        <v xml:space="preserve"> </v>
      </c>
      <c r="W9" s="28">
        <f t="shared" si="3"/>
        <v>0.5</v>
      </c>
      <c r="X9" s="28" t="str">
        <f t="shared" si="3"/>
        <v xml:space="preserve"> </v>
      </c>
      <c r="Y9" s="28" t="str">
        <f t="shared" si="3"/>
        <v xml:space="preserve"> </v>
      </c>
      <c r="Z9" s="28" t="str">
        <f t="shared" si="3"/>
        <v xml:space="preserve"> </v>
      </c>
      <c r="AA9" s="28" t="str">
        <f t="shared" si="3"/>
        <v xml:space="preserve"> </v>
      </c>
      <c r="AB9" s="28" t="str">
        <f t="shared" si="3"/>
        <v xml:space="preserve"> </v>
      </c>
      <c r="AC9" s="28" t="str">
        <f t="shared" si="3"/>
        <v xml:space="preserve"> </v>
      </c>
      <c r="AD9" s="28" t="str">
        <f t="shared" si="3"/>
        <v xml:space="preserve"> </v>
      </c>
      <c r="AE9" s="28" t="str">
        <f t="shared" si="3"/>
        <v xml:space="preserve"> </v>
      </c>
      <c r="AF9" s="28" t="str">
        <f t="shared" si="4"/>
        <v xml:space="preserve"> </v>
      </c>
      <c r="AG9" s="28" t="str">
        <f t="shared" si="4"/>
        <v xml:space="preserve"> </v>
      </c>
      <c r="AH9" s="28" t="str">
        <f t="shared" si="4"/>
        <v xml:space="preserve"> </v>
      </c>
      <c r="AI9" s="28" t="str">
        <f t="shared" si="4"/>
        <v xml:space="preserve"> </v>
      </c>
      <c r="AJ9" s="28" t="str">
        <f t="shared" si="4"/>
        <v xml:space="preserve"> </v>
      </c>
      <c r="AK9" s="28" t="str">
        <f t="shared" si="4"/>
        <v xml:space="preserve"> </v>
      </c>
      <c r="AL9" s="28" t="str">
        <f t="shared" si="4"/>
        <v xml:space="preserve"> </v>
      </c>
      <c r="AM9" s="28" t="str">
        <f t="shared" si="4"/>
        <v xml:space="preserve"> </v>
      </c>
      <c r="AN9" s="28" t="str">
        <f t="shared" si="4"/>
        <v xml:space="preserve"> </v>
      </c>
    </row>
    <row r="10" spans="1:40" s="24" customFormat="1" ht="14" x14ac:dyDescent="0.2">
      <c r="A10" s="146"/>
      <c r="B10" s="146"/>
      <c r="C10" s="79"/>
      <c r="D10" s="142"/>
      <c r="E10" s="143" t="s">
        <v>77</v>
      </c>
      <c r="F10" s="61" t="s">
        <v>13</v>
      </c>
      <c r="G10" s="106" t="s">
        <v>59</v>
      </c>
      <c r="H10" s="61">
        <v>2</v>
      </c>
      <c r="I10" s="156">
        <f>SUM(H10:H14)</f>
        <v>8.5</v>
      </c>
      <c r="J10" s="107"/>
      <c r="K10" s="145"/>
      <c r="L10" s="145"/>
      <c r="M10" s="148"/>
      <c r="N10" s="4" t="str">
        <f t="shared" ca="1" si="1"/>
        <v/>
      </c>
      <c r="O10" s="6"/>
      <c r="P10" s="28" t="str">
        <f t="shared" si="3"/>
        <v xml:space="preserve"> </v>
      </c>
      <c r="Q10" s="28">
        <f t="shared" si="3"/>
        <v>2</v>
      </c>
      <c r="R10" s="28" t="str">
        <f t="shared" si="3"/>
        <v xml:space="preserve"> </v>
      </c>
      <c r="S10" s="28" t="str">
        <f t="shared" si="3"/>
        <v xml:space="preserve"> </v>
      </c>
      <c r="T10" s="28" t="str">
        <f t="shared" si="3"/>
        <v xml:space="preserve"> </v>
      </c>
      <c r="U10" s="28" t="str">
        <f t="shared" si="3"/>
        <v xml:space="preserve"> </v>
      </c>
      <c r="V10" s="28" t="str">
        <f t="shared" si="3"/>
        <v xml:space="preserve"> </v>
      </c>
      <c r="W10" s="28" t="str">
        <f t="shared" si="3"/>
        <v xml:space="preserve"> </v>
      </c>
      <c r="X10" s="28" t="str">
        <f t="shared" si="3"/>
        <v xml:space="preserve"> </v>
      </c>
      <c r="Y10" s="28" t="str">
        <f t="shared" si="3"/>
        <v xml:space="preserve"> </v>
      </c>
      <c r="Z10" s="28" t="str">
        <f t="shared" si="3"/>
        <v xml:space="preserve"> </v>
      </c>
      <c r="AA10" s="28" t="str">
        <f t="shared" si="3"/>
        <v xml:space="preserve"> </v>
      </c>
      <c r="AB10" s="28" t="str">
        <f t="shared" si="3"/>
        <v xml:space="preserve"> </v>
      </c>
      <c r="AC10" s="28" t="str">
        <f t="shared" si="3"/>
        <v xml:space="preserve"> </v>
      </c>
      <c r="AD10" s="28" t="str">
        <f t="shared" si="3"/>
        <v xml:space="preserve"> </v>
      </c>
      <c r="AE10" s="28" t="str">
        <f t="shared" si="3"/>
        <v xml:space="preserve"> </v>
      </c>
      <c r="AF10" s="28" t="str">
        <f t="shared" si="4"/>
        <v xml:space="preserve"> </v>
      </c>
      <c r="AG10" s="28" t="str">
        <f t="shared" si="4"/>
        <v xml:space="preserve"> </v>
      </c>
      <c r="AH10" s="28" t="str">
        <f t="shared" si="4"/>
        <v xml:space="preserve"> </v>
      </c>
      <c r="AI10" s="28" t="str">
        <f t="shared" si="4"/>
        <v xml:space="preserve"> </v>
      </c>
      <c r="AJ10" s="28" t="str">
        <f t="shared" si="4"/>
        <v xml:space="preserve"> </v>
      </c>
      <c r="AK10" s="28" t="str">
        <f t="shared" si="4"/>
        <v xml:space="preserve"> </v>
      </c>
      <c r="AL10" s="28" t="str">
        <f t="shared" si="4"/>
        <v xml:space="preserve"> </v>
      </c>
      <c r="AM10" s="28" t="str">
        <f t="shared" si="4"/>
        <v xml:space="preserve"> </v>
      </c>
      <c r="AN10" s="28" t="str">
        <f t="shared" si="4"/>
        <v xml:space="preserve"> </v>
      </c>
    </row>
    <row r="11" spans="1:40" s="24" customFormat="1" ht="14" x14ac:dyDescent="0.2">
      <c r="A11" s="146"/>
      <c r="B11" s="146"/>
      <c r="C11" s="79"/>
      <c r="D11" s="142"/>
      <c r="E11" s="143" t="s">
        <v>78</v>
      </c>
      <c r="F11" s="61" t="s">
        <v>13</v>
      </c>
      <c r="G11" s="106" t="s">
        <v>59</v>
      </c>
      <c r="H11" s="61">
        <v>2</v>
      </c>
      <c r="I11" s="156"/>
      <c r="J11" s="107"/>
      <c r="K11" s="145"/>
      <c r="L11" s="145"/>
      <c r="M11" s="148"/>
      <c r="N11" s="4" t="str">
        <f t="shared" ca="1" si="1"/>
        <v/>
      </c>
      <c r="O11" s="6"/>
      <c r="P11" s="28" t="str">
        <f t="shared" si="3"/>
        <v xml:space="preserve"> </v>
      </c>
      <c r="Q11" s="28">
        <f t="shared" si="3"/>
        <v>2</v>
      </c>
      <c r="R11" s="28" t="str">
        <f t="shared" si="3"/>
        <v xml:space="preserve"> </v>
      </c>
      <c r="S11" s="28" t="str">
        <f t="shared" si="3"/>
        <v xml:space="preserve"> </v>
      </c>
      <c r="T11" s="28" t="str">
        <f t="shared" si="3"/>
        <v xml:space="preserve"> </v>
      </c>
      <c r="U11" s="28" t="str">
        <f t="shared" si="3"/>
        <v xml:space="preserve"> </v>
      </c>
      <c r="V11" s="28" t="str">
        <f t="shared" si="3"/>
        <v xml:space="preserve"> </v>
      </c>
      <c r="W11" s="28" t="str">
        <f t="shared" si="3"/>
        <v xml:space="preserve"> </v>
      </c>
      <c r="X11" s="28" t="str">
        <f t="shared" si="3"/>
        <v xml:space="preserve"> </v>
      </c>
      <c r="Y11" s="28" t="str">
        <f t="shared" si="3"/>
        <v xml:space="preserve"> </v>
      </c>
      <c r="Z11" s="28" t="str">
        <f t="shared" si="3"/>
        <v xml:space="preserve"> </v>
      </c>
      <c r="AA11" s="28" t="str">
        <f t="shared" si="3"/>
        <v xml:space="preserve"> </v>
      </c>
      <c r="AB11" s="28" t="str">
        <f t="shared" si="3"/>
        <v xml:space="preserve"> </v>
      </c>
      <c r="AC11" s="28" t="str">
        <f t="shared" si="3"/>
        <v xml:space="preserve"> </v>
      </c>
      <c r="AD11" s="28" t="str">
        <f t="shared" si="3"/>
        <v xml:space="preserve"> </v>
      </c>
      <c r="AE11" s="28" t="str">
        <f t="shared" si="3"/>
        <v xml:space="preserve"> </v>
      </c>
      <c r="AF11" s="28" t="str">
        <f t="shared" si="4"/>
        <v xml:space="preserve"> </v>
      </c>
      <c r="AG11" s="28" t="str">
        <f t="shared" si="4"/>
        <v xml:space="preserve"> </v>
      </c>
      <c r="AH11" s="28" t="str">
        <f t="shared" si="4"/>
        <v xml:space="preserve"> </v>
      </c>
      <c r="AI11" s="28" t="str">
        <f t="shared" si="4"/>
        <v xml:space="preserve"> </v>
      </c>
      <c r="AJ11" s="28" t="str">
        <f t="shared" si="4"/>
        <v xml:space="preserve"> </v>
      </c>
      <c r="AK11" s="28" t="str">
        <f t="shared" si="4"/>
        <v xml:space="preserve"> </v>
      </c>
      <c r="AL11" s="28" t="str">
        <f t="shared" si="4"/>
        <v xml:space="preserve"> </v>
      </c>
      <c r="AM11" s="28" t="str">
        <f t="shared" si="4"/>
        <v xml:space="preserve"> </v>
      </c>
      <c r="AN11" s="28" t="str">
        <f t="shared" si="4"/>
        <v xml:space="preserve"> </v>
      </c>
    </row>
    <row r="12" spans="1:40" s="24" customFormat="1" ht="14" x14ac:dyDescent="0.2">
      <c r="A12" s="146"/>
      <c r="B12" s="146"/>
      <c r="C12" s="79"/>
      <c r="D12" s="142"/>
      <c r="E12" s="143" t="s">
        <v>79</v>
      </c>
      <c r="F12" s="61" t="s">
        <v>13</v>
      </c>
      <c r="G12" s="106" t="s">
        <v>59</v>
      </c>
      <c r="H12" s="61">
        <v>2</v>
      </c>
      <c r="I12" s="156"/>
      <c r="J12" s="107"/>
      <c r="K12" s="145"/>
      <c r="L12" s="145"/>
      <c r="M12" s="148"/>
      <c r="N12" s="4"/>
      <c r="O12" s="6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</row>
    <row r="13" spans="1:40" s="24" customFormat="1" ht="14" x14ac:dyDescent="0.2">
      <c r="A13" s="149"/>
      <c r="B13" s="149"/>
      <c r="C13" s="150"/>
      <c r="D13" s="150" t="s">
        <v>420</v>
      </c>
      <c r="E13" s="105" t="s">
        <v>543</v>
      </c>
      <c r="F13" s="59" t="s">
        <v>22</v>
      </c>
      <c r="G13" s="60" t="s">
        <v>63</v>
      </c>
      <c r="H13" s="59">
        <v>0.5</v>
      </c>
      <c r="I13" s="156"/>
      <c r="J13" s="107"/>
      <c r="K13" s="154"/>
      <c r="L13" s="154"/>
      <c r="M13" s="155"/>
      <c r="N13" s="4"/>
      <c r="O13" s="6"/>
      <c r="P13" s="28" t="str">
        <f t="shared" si="3"/>
        <v xml:space="preserve"> </v>
      </c>
      <c r="Q13" s="28" t="str">
        <f t="shared" si="3"/>
        <v xml:space="preserve"> </v>
      </c>
      <c r="R13" s="28" t="str">
        <f t="shared" si="3"/>
        <v xml:space="preserve"> </v>
      </c>
      <c r="S13" s="28" t="str">
        <f t="shared" si="3"/>
        <v xml:space="preserve"> </v>
      </c>
      <c r="T13" s="28" t="str">
        <f t="shared" si="3"/>
        <v xml:space="preserve"> </v>
      </c>
      <c r="U13" s="28" t="str">
        <f t="shared" si="3"/>
        <v xml:space="preserve"> </v>
      </c>
      <c r="V13" s="28" t="str">
        <f t="shared" si="3"/>
        <v xml:space="preserve"> </v>
      </c>
      <c r="W13" s="28" t="str">
        <f t="shared" si="3"/>
        <v xml:space="preserve"> </v>
      </c>
      <c r="X13" s="28" t="str">
        <f t="shared" si="3"/>
        <v xml:space="preserve"> </v>
      </c>
      <c r="Y13" s="28" t="str">
        <f t="shared" si="3"/>
        <v xml:space="preserve"> </v>
      </c>
      <c r="Z13" s="28" t="str">
        <f t="shared" si="3"/>
        <v xml:space="preserve"> </v>
      </c>
      <c r="AA13" s="28" t="str">
        <f t="shared" si="3"/>
        <v xml:space="preserve"> </v>
      </c>
      <c r="AB13" s="28" t="str">
        <f t="shared" si="3"/>
        <v xml:space="preserve"> </v>
      </c>
      <c r="AC13" s="28" t="str">
        <f t="shared" si="3"/>
        <v xml:space="preserve"> </v>
      </c>
      <c r="AD13" s="28" t="str">
        <f t="shared" si="3"/>
        <v xml:space="preserve"> </v>
      </c>
      <c r="AE13" s="28" t="str">
        <f t="shared" si="3"/>
        <v xml:space="preserve"> </v>
      </c>
      <c r="AF13" s="28" t="str">
        <f t="shared" si="4"/>
        <v xml:space="preserve"> </v>
      </c>
      <c r="AG13" s="28" t="str">
        <f t="shared" si="4"/>
        <v xml:space="preserve"> </v>
      </c>
      <c r="AH13" s="28" t="str">
        <f t="shared" si="4"/>
        <v xml:space="preserve"> </v>
      </c>
      <c r="AI13" s="28" t="str">
        <f t="shared" si="4"/>
        <v xml:space="preserve"> </v>
      </c>
      <c r="AJ13" s="28" t="str">
        <f t="shared" si="4"/>
        <v xml:space="preserve"> </v>
      </c>
      <c r="AK13" s="28" t="str">
        <f t="shared" si="4"/>
        <v xml:space="preserve"> </v>
      </c>
      <c r="AL13" s="28" t="str">
        <f t="shared" si="4"/>
        <v xml:space="preserve"> </v>
      </c>
      <c r="AM13" s="28">
        <f t="shared" si="4"/>
        <v>0.5</v>
      </c>
      <c r="AN13" s="28" t="str">
        <f t="shared" si="4"/>
        <v xml:space="preserve"> </v>
      </c>
    </row>
    <row r="14" spans="1:40" s="24" customFormat="1" ht="14" x14ac:dyDescent="0.2">
      <c r="A14" s="149"/>
      <c r="B14" s="149"/>
      <c r="C14" s="150"/>
      <c r="D14" s="79" t="s">
        <v>82</v>
      </c>
      <c r="E14" s="75" t="s">
        <v>83</v>
      </c>
      <c r="F14" s="68" t="s">
        <v>22</v>
      </c>
      <c r="G14" s="76" t="s">
        <v>60</v>
      </c>
      <c r="H14" s="172">
        <v>2</v>
      </c>
      <c r="I14" s="156"/>
      <c r="J14" s="107"/>
      <c r="K14" s="154"/>
      <c r="L14" s="154"/>
      <c r="M14" s="155"/>
      <c r="N14" s="4"/>
      <c r="O14" s="6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  <c r="AF14" s="28"/>
      <c r="AG14" s="28"/>
      <c r="AH14" s="28"/>
      <c r="AI14" s="28"/>
      <c r="AJ14" s="28"/>
      <c r="AK14" s="28"/>
      <c r="AL14" s="28"/>
      <c r="AM14" s="28"/>
      <c r="AN14" s="28"/>
    </row>
    <row r="15" spans="1:40" s="24" customFormat="1" ht="14" x14ac:dyDescent="0.2">
      <c r="A15" s="149"/>
      <c r="B15" s="149"/>
      <c r="C15" s="150"/>
      <c r="D15" s="150"/>
      <c r="E15" s="105" t="s">
        <v>524</v>
      </c>
      <c r="F15" s="68" t="s">
        <v>21</v>
      </c>
      <c r="G15" s="60"/>
      <c r="H15" s="59"/>
      <c r="I15" s="273">
        <v>2</v>
      </c>
      <c r="J15" s="107"/>
      <c r="K15" s="154"/>
      <c r="L15" s="154"/>
      <c r="M15" s="155"/>
      <c r="N15" s="4"/>
      <c r="O15" s="6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</row>
    <row r="16" spans="1:40" s="24" customFormat="1" ht="14" x14ac:dyDescent="0.2">
      <c r="A16" s="149"/>
      <c r="B16" s="149"/>
      <c r="C16" s="150"/>
      <c r="D16" s="150"/>
      <c r="E16" s="105" t="s">
        <v>515</v>
      </c>
      <c r="F16" s="68"/>
      <c r="G16" s="60"/>
      <c r="H16" s="59"/>
      <c r="I16" s="273">
        <v>4</v>
      </c>
      <c r="J16" s="107"/>
      <c r="K16" s="154"/>
      <c r="L16" s="154"/>
      <c r="M16" s="155"/>
      <c r="N16" s="4"/>
      <c r="O16" s="6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28"/>
      <c r="AL16" s="28"/>
      <c r="AM16" s="28"/>
      <c r="AN16" s="28"/>
    </row>
    <row r="17" spans="1:41" x14ac:dyDescent="0.15">
      <c r="A17" s="132"/>
      <c r="B17" s="132"/>
      <c r="C17" s="133"/>
      <c r="D17" s="134"/>
      <c r="E17" s="135"/>
      <c r="F17" s="136"/>
      <c r="G17" s="137"/>
      <c r="H17" s="136"/>
      <c r="I17" s="158"/>
      <c r="J17" s="138"/>
      <c r="K17" s="159"/>
      <c r="L17" s="159"/>
      <c r="M17" s="160"/>
      <c r="N17" s="4" t="str">
        <f t="shared" ca="1" si="1"/>
        <v/>
      </c>
      <c r="O17" s="47">
        <f>SUM(P17:AN17)</f>
        <v>9.5</v>
      </c>
      <c r="P17" s="22">
        <f t="shared" ref="P17:AN17" si="5">SUM(P19:P29)</f>
        <v>0</v>
      </c>
      <c r="Q17" s="22">
        <f t="shared" si="5"/>
        <v>2</v>
      </c>
      <c r="R17" s="22">
        <f t="shared" si="5"/>
        <v>0</v>
      </c>
      <c r="S17" s="22">
        <f t="shared" si="5"/>
        <v>0</v>
      </c>
      <c r="T17" s="22">
        <f t="shared" si="5"/>
        <v>4</v>
      </c>
      <c r="U17" s="22">
        <f t="shared" si="5"/>
        <v>0</v>
      </c>
      <c r="V17" s="22">
        <f t="shared" si="5"/>
        <v>0</v>
      </c>
      <c r="W17" s="22">
        <f t="shared" si="5"/>
        <v>0</v>
      </c>
      <c r="X17" s="22">
        <f t="shared" si="5"/>
        <v>0</v>
      </c>
      <c r="Y17" s="22">
        <f t="shared" si="5"/>
        <v>0</v>
      </c>
      <c r="Z17" s="22">
        <f t="shared" si="5"/>
        <v>0</v>
      </c>
      <c r="AA17" s="22">
        <f t="shared" si="5"/>
        <v>0</v>
      </c>
      <c r="AB17" s="22">
        <f t="shared" si="5"/>
        <v>0</v>
      </c>
      <c r="AC17" s="22">
        <f t="shared" si="5"/>
        <v>0</v>
      </c>
      <c r="AD17" s="22">
        <f t="shared" si="5"/>
        <v>0</v>
      </c>
      <c r="AE17" s="22">
        <f t="shared" si="5"/>
        <v>0</v>
      </c>
      <c r="AF17" s="22">
        <f t="shared" si="5"/>
        <v>0</v>
      </c>
      <c r="AG17" s="22">
        <f t="shared" si="5"/>
        <v>0</v>
      </c>
      <c r="AH17" s="22">
        <f t="shared" si="5"/>
        <v>0</v>
      </c>
      <c r="AI17" s="22">
        <f t="shared" si="5"/>
        <v>0</v>
      </c>
      <c r="AJ17" s="22">
        <f t="shared" si="5"/>
        <v>0</v>
      </c>
      <c r="AK17" s="22">
        <f t="shared" si="5"/>
        <v>0</v>
      </c>
      <c r="AL17" s="22">
        <f t="shared" si="5"/>
        <v>2</v>
      </c>
      <c r="AM17" s="22">
        <f t="shared" si="5"/>
        <v>1.5</v>
      </c>
      <c r="AN17" s="22">
        <f t="shared" si="5"/>
        <v>0</v>
      </c>
      <c r="AO17" s="51"/>
    </row>
    <row r="18" spans="1:41" x14ac:dyDescent="0.15">
      <c r="A18" s="140" t="s">
        <v>84</v>
      </c>
      <c r="B18" s="140" t="s">
        <v>54</v>
      </c>
      <c r="C18" s="57" t="s">
        <v>85</v>
      </c>
      <c r="D18" s="63" t="s">
        <v>10</v>
      </c>
      <c r="E18" s="373"/>
      <c r="F18" s="64"/>
      <c r="G18" s="72"/>
      <c r="H18" s="44"/>
      <c r="I18" s="144">
        <f>SUM(I19:I31)</f>
        <v>25.5</v>
      </c>
      <c r="J18" s="107">
        <f>I18/2</f>
        <v>12.75</v>
      </c>
      <c r="K18" s="131"/>
      <c r="L18" s="131"/>
      <c r="M18" s="83">
        <v>1</v>
      </c>
      <c r="N18" s="4" t="str">
        <f t="shared" ca="1" si="1"/>
        <v/>
      </c>
      <c r="O18" s="47">
        <f>SUM(P18:AN18)</f>
        <v>0.39583333333333331</v>
      </c>
      <c r="P18" s="21">
        <f>P17/24</f>
        <v>0</v>
      </c>
      <c r="Q18" s="21">
        <f t="shared" ref="Q18:AJ18" si="6">Q17/24</f>
        <v>8.3333333333333329E-2</v>
      </c>
      <c r="R18" s="21">
        <f t="shared" si="6"/>
        <v>0</v>
      </c>
      <c r="S18" s="21">
        <f t="shared" si="6"/>
        <v>0</v>
      </c>
      <c r="T18" s="21">
        <f t="shared" si="6"/>
        <v>0.16666666666666666</v>
      </c>
      <c r="U18" s="21">
        <f t="shared" si="6"/>
        <v>0</v>
      </c>
      <c r="V18" s="21">
        <f t="shared" si="6"/>
        <v>0</v>
      </c>
      <c r="W18" s="21">
        <f t="shared" si="6"/>
        <v>0</v>
      </c>
      <c r="X18" s="21">
        <f t="shared" si="6"/>
        <v>0</v>
      </c>
      <c r="Y18" s="21">
        <f t="shared" si="6"/>
        <v>0</v>
      </c>
      <c r="Z18" s="21">
        <f t="shared" si="6"/>
        <v>0</v>
      </c>
      <c r="AA18" s="21">
        <f t="shared" si="6"/>
        <v>0</v>
      </c>
      <c r="AB18" s="21">
        <f t="shared" si="6"/>
        <v>0</v>
      </c>
      <c r="AC18" s="21">
        <f t="shared" si="6"/>
        <v>0</v>
      </c>
      <c r="AD18" s="21">
        <f t="shared" si="6"/>
        <v>0</v>
      </c>
      <c r="AE18" s="21">
        <f t="shared" si="6"/>
        <v>0</v>
      </c>
      <c r="AF18" s="21">
        <f t="shared" si="6"/>
        <v>0</v>
      </c>
      <c r="AG18" s="21">
        <f t="shared" si="6"/>
        <v>0</v>
      </c>
      <c r="AH18" s="21">
        <f t="shared" si="6"/>
        <v>0</v>
      </c>
      <c r="AI18" s="21">
        <f t="shared" si="6"/>
        <v>0</v>
      </c>
      <c r="AJ18" s="21">
        <f t="shared" si="6"/>
        <v>0</v>
      </c>
      <c r="AK18" s="21">
        <f>AK17/24</f>
        <v>0</v>
      </c>
      <c r="AL18" s="21">
        <f>AL17/24</f>
        <v>8.3333333333333329E-2</v>
      </c>
      <c r="AM18" s="21">
        <f t="shared" ref="AM18:AN18" si="7">AM17/24</f>
        <v>6.25E-2</v>
      </c>
      <c r="AN18" s="21">
        <f t="shared" si="7"/>
        <v>0</v>
      </c>
      <c r="AO18" s="51"/>
    </row>
    <row r="19" spans="1:41" x14ac:dyDescent="0.15">
      <c r="A19" s="146"/>
      <c r="B19" s="146"/>
      <c r="C19" s="57"/>
      <c r="D19" s="63"/>
      <c r="E19" s="75" t="s">
        <v>659</v>
      </c>
      <c r="F19" s="130" t="s">
        <v>76</v>
      </c>
      <c r="G19" s="76" t="s">
        <v>55</v>
      </c>
      <c r="H19" s="68">
        <v>2</v>
      </c>
      <c r="I19" s="107">
        <f>SUM(H19:H24)</f>
        <v>12</v>
      </c>
      <c r="J19" s="107"/>
      <c r="K19" s="145"/>
      <c r="L19" s="145"/>
      <c r="M19" s="148"/>
      <c r="N19" s="4" t="str">
        <f t="shared" ca="1" si="1"/>
        <v/>
      </c>
      <c r="O19" s="6"/>
      <c r="P19" s="28" t="str">
        <f t="shared" ref="P19:AN24" si="8">IF($F19=P$1,$H19," ")</f>
        <v xml:space="preserve"> </v>
      </c>
      <c r="Q19" s="28" t="str">
        <f t="shared" si="8"/>
        <v xml:space="preserve"> </v>
      </c>
      <c r="R19" s="28" t="str">
        <f t="shared" si="8"/>
        <v xml:space="preserve"> </v>
      </c>
      <c r="S19" s="28" t="str">
        <f t="shared" si="8"/>
        <v xml:space="preserve"> </v>
      </c>
      <c r="T19" s="28" t="str">
        <f t="shared" si="8"/>
        <v xml:space="preserve"> </v>
      </c>
      <c r="U19" s="28" t="str">
        <f t="shared" si="8"/>
        <v xml:space="preserve"> </v>
      </c>
      <c r="V19" s="28" t="str">
        <f t="shared" si="8"/>
        <v xml:space="preserve"> </v>
      </c>
      <c r="W19" s="28" t="str">
        <f t="shared" si="8"/>
        <v xml:space="preserve"> </v>
      </c>
      <c r="X19" s="28" t="str">
        <f t="shared" si="8"/>
        <v xml:space="preserve"> </v>
      </c>
      <c r="Y19" s="28" t="str">
        <f t="shared" si="8"/>
        <v xml:space="preserve"> </v>
      </c>
      <c r="Z19" s="28" t="str">
        <f t="shared" si="8"/>
        <v xml:space="preserve"> </v>
      </c>
      <c r="AA19" s="28" t="str">
        <f t="shared" si="8"/>
        <v xml:space="preserve"> </v>
      </c>
      <c r="AB19" s="28" t="str">
        <f t="shared" si="8"/>
        <v xml:space="preserve"> </v>
      </c>
      <c r="AC19" s="28" t="str">
        <f t="shared" si="8"/>
        <v xml:space="preserve"> </v>
      </c>
      <c r="AD19" s="28" t="str">
        <f t="shared" si="8"/>
        <v xml:space="preserve"> </v>
      </c>
      <c r="AE19" s="28" t="str">
        <f t="shared" si="8"/>
        <v xml:space="preserve"> </v>
      </c>
      <c r="AF19" s="28" t="str">
        <f t="shared" si="8"/>
        <v xml:space="preserve"> </v>
      </c>
      <c r="AG19" s="28" t="str">
        <f t="shared" si="8"/>
        <v xml:space="preserve"> </v>
      </c>
      <c r="AH19" s="28" t="str">
        <f t="shared" si="8"/>
        <v xml:space="preserve"> </v>
      </c>
      <c r="AI19" s="28" t="str">
        <f t="shared" si="8"/>
        <v xml:space="preserve"> </v>
      </c>
      <c r="AJ19" s="28" t="str">
        <f t="shared" si="8"/>
        <v xml:space="preserve"> </v>
      </c>
      <c r="AK19" s="28" t="str">
        <f t="shared" si="8"/>
        <v xml:space="preserve"> </v>
      </c>
      <c r="AL19" s="28">
        <f t="shared" si="8"/>
        <v>2</v>
      </c>
      <c r="AM19" s="28" t="str">
        <f t="shared" si="8"/>
        <v xml:space="preserve"> </v>
      </c>
      <c r="AN19" s="28" t="str">
        <f t="shared" si="8"/>
        <v xml:space="preserve"> </v>
      </c>
      <c r="AO19" s="51"/>
    </row>
    <row r="20" spans="1:41" x14ac:dyDescent="0.15">
      <c r="A20" s="146"/>
      <c r="B20" s="146"/>
      <c r="C20" s="57"/>
      <c r="D20" s="63"/>
      <c r="E20" s="75" t="s">
        <v>86</v>
      </c>
      <c r="F20" s="64" t="s">
        <v>14</v>
      </c>
      <c r="G20" s="72" t="s">
        <v>62</v>
      </c>
      <c r="H20" s="64">
        <v>2</v>
      </c>
      <c r="I20" s="156"/>
      <c r="J20" s="107"/>
      <c r="K20" s="145"/>
      <c r="L20" s="145"/>
      <c r="M20" s="148"/>
      <c r="N20" s="4" t="str">
        <f t="shared" ca="1" si="1"/>
        <v/>
      </c>
      <c r="O20" s="6"/>
      <c r="P20" s="28" t="str">
        <f t="shared" si="8"/>
        <v xml:space="preserve"> </v>
      </c>
      <c r="Q20" s="28" t="str">
        <f t="shared" si="8"/>
        <v xml:space="preserve"> </v>
      </c>
      <c r="R20" s="28" t="str">
        <f t="shared" si="8"/>
        <v xml:space="preserve"> </v>
      </c>
      <c r="S20" s="28" t="str">
        <f t="shared" si="8"/>
        <v xml:space="preserve"> </v>
      </c>
      <c r="T20" s="28">
        <f t="shared" si="8"/>
        <v>2</v>
      </c>
      <c r="U20" s="28" t="str">
        <f t="shared" si="8"/>
        <v xml:space="preserve"> </v>
      </c>
      <c r="V20" s="28" t="str">
        <f t="shared" si="8"/>
        <v xml:space="preserve"> </v>
      </c>
      <c r="W20" s="28" t="str">
        <f t="shared" si="8"/>
        <v xml:space="preserve"> </v>
      </c>
      <c r="X20" s="28" t="str">
        <f t="shared" si="8"/>
        <v xml:space="preserve"> </v>
      </c>
      <c r="Y20" s="28" t="str">
        <f t="shared" si="8"/>
        <v xml:space="preserve"> </v>
      </c>
      <c r="Z20" s="28" t="str">
        <f t="shared" si="8"/>
        <v xml:space="preserve"> </v>
      </c>
      <c r="AA20" s="28" t="str">
        <f t="shared" si="8"/>
        <v xml:space="preserve"> </v>
      </c>
      <c r="AB20" s="28" t="str">
        <f t="shared" si="8"/>
        <v xml:space="preserve"> </v>
      </c>
      <c r="AC20" s="28" t="str">
        <f t="shared" si="8"/>
        <v xml:space="preserve"> </v>
      </c>
      <c r="AD20" s="28" t="str">
        <f t="shared" si="8"/>
        <v xml:space="preserve"> </v>
      </c>
      <c r="AE20" s="28" t="str">
        <f t="shared" si="8"/>
        <v xml:space="preserve"> </v>
      </c>
      <c r="AF20" s="28" t="str">
        <f t="shared" si="8"/>
        <v xml:space="preserve"> </v>
      </c>
      <c r="AG20" s="28" t="str">
        <f t="shared" si="8"/>
        <v xml:space="preserve"> </v>
      </c>
      <c r="AH20" s="28" t="str">
        <f t="shared" si="8"/>
        <v xml:space="preserve"> </v>
      </c>
      <c r="AI20" s="28" t="str">
        <f t="shared" si="8"/>
        <v xml:space="preserve"> </v>
      </c>
      <c r="AJ20" s="28" t="str">
        <f t="shared" si="8"/>
        <v xml:space="preserve"> </v>
      </c>
      <c r="AK20" s="28" t="str">
        <f t="shared" si="8"/>
        <v xml:space="preserve"> </v>
      </c>
      <c r="AL20" s="28" t="str">
        <f t="shared" si="8"/>
        <v xml:space="preserve"> </v>
      </c>
      <c r="AM20" s="28" t="str">
        <f t="shared" si="8"/>
        <v xml:space="preserve"> </v>
      </c>
      <c r="AN20" s="28" t="str">
        <f t="shared" si="8"/>
        <v xml:space="preserve"> </v>
      </c>
      <c r="AO20" s="51"/>
    </row>
    <row r="21" spans="1:41" x14ac:dyDescent="0.15">
      <c r="A21" s="146"/>
      <c r="B21" s="146"/>
      <c r="C21" s="57"/>
      <c r="D21" s="63"/>
      <c r="E21" s="75" t="s">
        <v>87</v>
      </c>
      <c r="F21" s="64" t="s">
        <v>14</v>
      </c>
      <c r="G21" s="72" t="s">
        <v>62</v>
      </c>
      <c r="H21" s="64">
        <v>2</v>
      </c>
      <c r="I21" s="156"/>
      <c r="J21" s="107"/>
      <c r="K21" s="145"/>
      <c r="L21" s="145"/>
      <c r="M21" s="148"/>
      <c r="N21" s="4" t="str">
        <f t="shared" ca="1" si="1"/>
        <v/>
      </c>
      <c r="O21" s="6"/>
      <c r="P21" s="28" t="str">
        <f t="shared" si="8"/>
        <v xml:space="preserve"> </v>
      </c>
      <c r="Q21" s="28" t="str">
        <f t="shared" si="8"/>
        <v xml:space="preserve"> </v>
      </c>
      <c r="R21" s="28" t="str">
        <f t="shared" si="8"/>
        <v xml:space="preserve"> </v>
      </c>
      <c r="S21" s="28" t="str">
        <f t="shared" si="8"/>
        <v xml:space="preserve"> </v>
      </c>
      <c r="T21" s="28">
        <f t="shared" si="8"/>
        <v>2</v>
      </c>
      <c r="U21" s="28" t="str">
        <f t="shared" si="8"/>
        <v xml:space="preserve"> </v>
      </c>
      <c r="V21" s="28" t="str">
        <f t="shared" si="8"/>
        <v xml:space="preserve"> </v>
      </c>
      <c r="W21" s="28" t="str">
        <f t="shared" si="8"/>
        <v xml:space="preserve"> </v>
      </c>
      <c r="X21" s="28" t="str">
        <f t="shared" si="8"/>
        <v xml:space="preserve"> </v>
      </c>
      <c r="Y21" s="28" t="str">
        <f t="shared" si="8"/>
        <v xml:space="preserve"> </v>
      </c>
      <c r="Z21" s="28" t="str">
        <f t="shared" si="8"/>
        <v xml:space="preserve"> </v>
      </c>
      <c r="AA21" s="28" t="str">
        <f t="shared" si="8"/>
        <v xml:space="preserve"> </v>
      </c>
      <c r="AB21" s="28" t="str">
        <f t="shared" si="8"/>
        <v xml:space="preserve"> </v>
      </c>
      <c r="AC21" s="28" t="str">
        <f t="shared" si="8"/>
        <v xml:space="preserve"> </v>
      </c>
      <c r="AD21" s="28" t="str">
        <f t="shared" si="8"/>
        <v xml:space="preserve"> </v>
      </c>
      <c r="AE21" s="28" t="str">
        <f t="shared" si="8"/>
        <v xml:space="preserve"> </v>
      </c>
      <c r="AF21" s="28" t="str">
        <f t="shared" si="8"/>
        <v xml:space="preserve"> </v>
      </c>
      <c r="AG21" s="28" t="str">
        <f t="shared" si="8"/>
        <v xml:space="preserve"> </v>
      </c>
      <c r="AH21" s="28" t="str">
        <f t="shared" si="8"/>
        <v xml:space="preserve"> </v>
      </c>
      <c r="AI21" s="28" t="str">
        <f t="shared" si="8"/>
        <v xml:space="preserve"> </v>
      </c>
      <c r="AJ21" s="28" t="str">
        <f t="shared" si="8"/>
        <v xml:space="preserve"> </v>
      </c>
      <c r="AK21" s="28" t="str">
        <f t="shared" si="8"/>
        <v xml:space="preserve"> </v>
      </c>
      <c r="AL21" s="28" t="str">
        <f t="shared" si="8"/>
        <v xml:space="preserve"> </v>
      </c>
      <c r="AM21" s="28" t="str">
        <f t="shared" si="8"/>
        <v xml:space="preserve"> </v>
      </c>
      <c r="AN21" s="28" t="str">
        <f t="shared" si="8"/>
        <v xml:space="preserve"> </v>
      </c>
      <c r="AO21" s="51"/>
    </row>
    <row r="22" spans="1:41" x14ac:dyDescent="0.15">
      <c r="A22" s="146"/>
      <c r="B22" s="146"/>
      <c r="C22" s="57"/>
      <c r="D22" s="63"/>
      <c r="E22" s="373" t="s">
        <v>71</v>
      </c>
      <c r="F22" s="64" t="s">
        <v>72</v>
      </c>
      <c r="G22" s="72" t="s">
        <v>55</v>
      </c>
      <c r="H22" s="64">
        <v>2</v>
      </c>
      <c r="I22" s="156"/>
      <c r="J22" s="107"/>
      <c r="K22" s="145"/>
      <c r="L22" s="145"/>
      <c r="M22" s="148"/>
      <c r="N22" s="4" t="str">
        <f t="shared" ca="1" si="1"/>
        <v/>
      </c>
      <c r="O22" s="6"/>
      <c r="P22" s="28" t="str">
        <f t="shared" si="8"/>
        <v xml:space="preserve"> </v>
      </c>
      <c r="Q22" s="28" t="str">
        <f t="shared" si="8"/>
        <v xml:space="preserve"> </v>
      </c>
      <c r="R22" s="28" t="str">
        <f t="shared" si="8"/>
        <v xml:space="preserve"> </v>
      </c>
      <c r="S22" s="28" t="str">
        <f t="shared" si="8"/>
        <v xml:space="preserve"> </v>
      </c>
      <c r="T22" s="28" t="str">
        <f t="shared" si="8"/>
        <v xml:space="preserve"> </v>
      </c>
      <c r="U22" s="28" t="str">
        <f t="shared" si="8"/>
        <v xml:space="preserve"> </v>
      </c>
      <c r="V22" s="28" t="str">
        <f t="shared" si="8"/>
        <v xml:space="preserve"> </v>
      </c>
      <c r="W22" s="28" t="str">
        <f t="shared" si="8"/>
        <v xml:space="preserve"> </v>
      </c>
      <c r="X22" s="28" t="str">
        <f t="shared" si="8"/>
        <v xml:space="preserve"> </v>
      </c>
      <c r="Y22" s="28" t="str">
        <f t="shared" si="8"/>
        <v xml:space="preserve"> </v>
      </c>
      <c r="Z22" s="28" t="str">
        <f t="shared" si="8"/>
        <v xml:space="preserve"> </v>
      </c>
      <c r="AA22" s="28" t="str">
        <f t="shared" si="8"/>
        <v xml:space="preserve"> </v>
      </c>
      <c r="AB22" s="28" t="str">
        <f t="shared" si="8"/>
        <v xml:space="preserve"> </v>
      </c>
      <c r="AC22" s="28" t="str">
        <f t="shared" si="8"/>
        <v xml:space="preserve"> </v>
      </c>
      <c r="AD22" s="28" t="str">
        <f t="shared" si="8"/>
        <v xml:space="preserve"> </v>
      </c>
      <c r="AE22" s="28" t="str">
        <f t="shared" si="8"/>
        <v xml:space="preserve"> </v>
      </c>
      <c r="AF22" s="28" t="str">
        <f t="shared" si="8"/>
        <v xml:space="preserve"> </v>
      </c>
      <c r="AG22" s="28" t="str">
        <f t="shared" si="8"/>
        <v xml:space="preserve"> </v>
      </c>
      <c r="AH22" s="28" t="str">
        <f t="shared" si="8"/>
        <v xml:space="preserve"> </v>
      </c>
      <c r="AI22" s="28" t="str">
        <f t="shared" si="8"/>
        <v xml:space="preserve"> </v>
      </c>
      <c r="AJ22" s="28" t="str">
        <f t="shared" si="8"/>
        <v xml:space="preserve"> </v>
      </c>
      <c r="AK22" s="28" t="str">
        <f t="shared" si="8"/>
        <v xml:space="preserve"> </v>
      </c>
      <c r="AL22" s="28" t="str">
        <f t="shared" si="8"/>
        <v xml:space="preserve"> </v>
      </c>
      <c r="AM22" s="28" t="str">
        <f t="shared" si="8"/>
        <v xml:space="preserve"> </v>
      </c>
      <c r="AN22" s="28" t="str">
        <f t="shared" si="8"/>
        <v xml:space="preserve"> </v>
      </c>
      <c r="AO22" s="51"/>
    </row>
    <row r="23" spans="1:41" x14ac:dyDescent="0.15">
      <c r="A23" s="146"/>
      <c r="B23" s="146"/>
      <c r="C23" s="57"/>
      <c r="D23" s="63"/>
      <c r="E23" s="373" t="s">
        <v>73</v>
      </c>
      <c r="F23" s="64" t="s">
        <v>13</v>
      </c>
      <c r="G23" s="72" t="s">
        <v>55</v>
      </c>
      <c r="H23" s="64">
        <v>2</v>
      </c>
      <c r="I23" s="156"/>
      <c r="J23" s="156"/>
      <c r="K23" s="162"/>
      <c r="L23" s="162"/>
      <c r="M23" s="4"/>
      <c r="N23" s="4" t="str">
        <f t="shared" ca="1" si="1"/>
        <v/>
      </c>
      <c r="O23" s="6"/>
      <c r="P23" s="28" t="str">
        <f t="shared" si="8"/>
        <v xml:space="preserve"> </v>
      </c>
      <c r="Q23" s="28">
        <f t="shared" si="8"/>
        <v>2</v>
      </c>
      <c r="R23" s="28" t="str">
        <f t="shared" si="8"/>
        <v xml:space="preserve"> </v>
      </c>
      <c r="S23" s="28" t="str">
        <f t="shared" si="8"/>
        <v xml:space="preserve"> </v>
      </c>
      <c r="T23" s="28" t="str">
        <f t="shared" si="8"/>
        <v xml:space="preserve"> </v>
      </c>
      <c r="U23" s="28" t="str">
        <f t="shared" si="8"/>
        <v xml:space="preserve"> </v>
      </c>
      <c r="V23" s="28" t="str">
        <f t="shared" si="8"/>
        <v xml:space="preserve"> </v>
      </c>
      <c r="W23" s="28" t="str">
        <f t="shared" si="8"/>
        <v xml:space="preserve"> </v>
      </c>
      <c r="X23" s="28" t="str">
        <f t="shared" si="8"/>
        <v xml:space="preserve"> </v>
      </c>
      <c r="Y23" s="28" t="str">
        <f t="shared" si="8"/>
        <v xml:space="preserve"> </v>
      </c>
      <c r="Z23" s="28" t="str">
        <f t="shared" si="8"/>
        <v xml:space="preserve"> </v>
      </c>
      <c r="AA23" s="28" t="str">
        <f t="shared" si="8"/>
        <v xml:space="preserve"> </v>
      </c>
      <c r="AB23" s="28" t="str">
        <f t="shared" si="8"/>
        <v xml:space="preserve"> </v>
      </c>
      <c r="AC23" s="28" t="str">
        <f t="shared" si="8"/>
        <v xml:space="preserve"> </v>
      </c>
      <c r="AD23" s="28" t="str">
        <f t="shared" si="8"/>
        <v xml:space="preserve"> </v>
      </c>
      <c r="AE23" s="28" t="str">
        <f t="shared" si="8"/>
        <v xml:space="preserve"> </v>
      </c>
      <c r="AF23" s="28" t="str">
        <f t="shared" si="8"/>
        <v xml:space="preserve"> </v>
      </c>
      <c r="AG23" s="28" t="str">
        <f t="shared" si="8"/>
        <v xml:space="preserve"> </v>
      </c>
      <c r="AH23" s="28" t="str">
        <f t="shared" si="8"/>
        <v xml:space="preserve"> </v>
      </c>
      <c r="AI23" s="28" t="str">
        <f t="shared" si="8"/>
        <v xml:space="preserve"> </v>
      </c>
      <c r="AJ23" s="28" t="str">
        <f t="shared" si="8"/>
        <v xml:space="preserve"> </v>
      </c>
      <c r="AK23" s="28" t="str">
        <f t="shared" si="8"/>
        <v xml:space="preserve"> </v>
      </c>
      <c r="AL23" s="28" t="str">
        <f t="shared" si="8"/>
        <v xml:space="preserve"> </v>
      </c>
      <c r="AM23" s="28" t="str">
        <f t="shared" si="8"/>
        <v xml:space="preserve"> </v>
      </c>
      <c r="AN23" s="28" t="str">
        <f t="shared" si="8"/>
        <v xml:space="preserve"> </v>
      </c>
      <c r="AO23" s="51"/>
    </row>
    <row r="24" spans="1:41" x14ac:dyDescent="0.15">
      <c r="A24" s="146"/>
      <c r="B24" s="146"/>
      <c r="C24" s="57"/>
      <c r="D24" s="63"/>
      <c r="E24" s="373" t="s">
        <v>88</v>
      </c>
      <c r="F24" s="64" t="s">
        <v>72</v>
      </c>
      <c r="G24" s="72" t="s">
        <v>55</v>
      </c>
      <c r="H24" s="64">
        <v>2</v>
      </c>
      <c r="I24" s="156"/>
      <c r="J24" s="156"/>
      <c r="K24" s="143"/>
      <c r="L24" s="61"/>
      <c r="M24" s="106"/>
      <c r="N24" s="4" t="str">
        <f t="shared" ca="1" si="1"/>
        <v/>
      </c>
      <c r="O24" s="6"/>
      <c r="P24" s="28" t="str">
        <f t="shared" si="8"/>
        <v xml:space="preserve"> </v>
      </c>
      <c r="Q24" s="28" t="str">
        <f t="shared" si="8"/>
        <v xml:space="preserve"> </v>
      </c>
      <c r="R24" s="28" t="str">
        <f t="shared" si="8"/>
        <v xml:space="preserve"> </v>
      </c>
      <c r="S24" s="28" t="str">
        <f t="shared" si="8"/>
        <v xml:space="preserve"> </v>
      </c>
      <c r="T24" s="28" t="str">
        <f t="shared" si="8"/>
        <v xml:space="preserve"> </v>
      </c>
      <c r="U24" s="28" t="str">
        <f t="shared" si="8"/>
        <v xml:space="preserve"> </v>
      </c>
      <c r="V24" s="28" t="str">
        <f t="shared" si="8"/>
        <v xml:space="preserve"> </v>
      </c>
      <c r="W24" s="28" t="str">
        <f t="shared" si="8"/>
        <v xml:space="preserve"> </v>
      </c>
      <c r="X24" s="28" t="str">
        <f t="shared" si="8"/>
        <v xml:space="preserve"> </v>
      </c>
      <c r="Y24" s="28" t="str">
        <f t="shared" si="8"/>
        <v xml:space="preserve"> </v>
      </c>
      <c r="Z24" s="28" t="str">
        <f t="shared" si="8"/>
        <v xml:space="preserve"> </v>
      </c>
      <c r="AA24" s="28" t="str">
        <f t="shared" si="8"/>
        <v xml:space="preserve"> </v>
      </c>
      <c r="AB24" s="28" t="str">
        <f t="shared" si="8"/>
        <v xml:space="preserve"> </v>
      </c>
      <c r="AC24" s="28" t="str">
        <f t="shared" si="8"/>
        <v xml:space="preserve"> </v>
      </c>
      <c r="AD24" s="28" t="str">
        <f t="shared" si="8"/>
        <v xml:space="preserve"> </v>
      </c>
      <c r="AE24" s="28" t="str">
        <f t="shared" si="8"/>
        <v xml:space="preserve"> </v>
      </c>
      <c r="AF24" s="28" t="str">
        <f t="shared" si="8"/>
        <v xml:space="preserve"> </v>
      </c>
      <c r="AG24" s="28" t="str">
        <f t="shared" si="8"/>
        <v xml:space="preserve"> </v>
      </c>
      <c r="AH24" s="28" t="str">
        <f t="shared" si="8"/>
        <v xml:space="preserve"> </v>
      </c>
      <c r="AI24" s="28" t="str">
        <f t="shared" si="8"/>
        <v xml:space="preserve"> </v>
      </c>
      <c r="AJ24" s="28" t="str">
        <f t="shared" si="8"/>
        <v xml:space="preserve"> </v>
      </c>
      <c r="AK24" s="28" t="str">
        <f t="shared" si="8"/>
        <v xml:space="preserve"> </v>
      </c>
      <c r="AL24" s="28" t="str">
        <f t="shared" si="8"/>
        <v xml:space="preserve"> </v>
      </c>
      <c r="AM24" s="28" t="str">
        <f t="shared" si="8"/>
        <v xml:space="preserve"> </v>
      </c>
      <c r="AN24" s="28" t="str">
        <f t="shared" si="8"/>
        <v xml:space="preserve"> </v>
      </c>
      <c r="AO24" s="51"/>
    </row>
    <row r="25" spans="1:41" x14ac:dyDescent="0.15">
      <c r="A25" s="146"/>
      <c r="B25" s="146"/>
      <c r="C25" s="57"/>
      <c r="D25" s="63"/>
      <c r="E25" s="75" t="s">
        <v>141</v>
      </c>
      <c r="F25" s="68" t="s">
        <v>14</v>
      </c>
      <c r="G25" s="72" t="s">
        <v>58</v>
      </c>
      <c r="H25" s="44">
        <v>2</v>
      </c>
      <c r="I25" s="156">
        <f>SUM(H25:H31)</f>
        <v>8</v>
      </c>
      <c r="J25" s="107"/>
      <c r="K25" s="145"/>
      <c r="L25" s="145"/>
      <c r="M25" s="148"/>
      <c r="N25" s="4"/>
      <c r="O25" s="7"/>
    </row>
    <row r="26" spans="1:41" x14ac:dyDescent="0.15">
      <c r="A26" s="146"/>
      <c r="B26" s="146"/>
      <c r="C26" s="57"/>
      <c r="D26" s="63"/>
      <c r="E26" s="75" t="s">
        <v>91</v>
      </c>
      <c r="F26" s="68" t="s">
        <v>14</v>
      </c>
      <c r="G26" s="72" t="s">
        <v>58</v>
      </c>
      <c r="H26" s="89">
        <v>2</v>
      </c>
      <c r="I26" s="156"/>
      <c r="J26" s="107"/>
      <c r="K26" s="145"/>
      <c r="L26" s="145"/>
      <c r="M26" s="148"/>
      <c r="N26" s="4"/>
      <c r="O26" s="7"/>
    </row>
    <row r="27" spans="1:41" x14ac:dyDescent="0.15">
      <c r="A27" s="146"/>
      <c r="B27" s="146"/>
      <c r="C27" s="57"/>
      <c r="D27" s="63"/>
      <c r="E27" s="373" t="s">
        <v>80</v>
      </c>
      <c r="F27" s="64" t="s">
        <v>13</v>
      </c>
      <c r="G27" s="72" t="s">
        <v>59</v>
      </c>
      <c r="H27" s="64">
        <v>2</v>
      </c>
      <c r="I27" s="156"/>
      <c r="J27" s="107"/>
      <c r="K27" s="145"/>
      <c r="L27" s="145"/>
      <c r="M27" s="148"/>
      <c r="N27" s="4"/>
      <c r="O27" s="7"/>
    </row>
    <row r="28" spans="1:41" x14ac:dyDescent="0.15">
      <c r="A28" s="146"/>
      <c r="B28" s="146"/>
      <c r="C28" s="57"/>
      <c r="D28" s="63"/>
      <c r="E28" s="75" t="s">
        <v>429</v>
      </c>
      <c r="F28" s="68" t="s">
        <v>24</v>
      </c>
      <c r="G28" s="76" t="s">
        <v>58</v>
      </c>
      <c r="H28" s="68">
        <v>0.5</v>
      </c>
      <c r="I28" s="156"/>
      <c r="J28" s="107"/>
      <c r="K28" s="145"/>
      <c r="L28" s="145"/>
      <c r="M28" s="148"/>
      <c r="N28" s="4"/>
      <c r="O28" s="7"/>
    </row>
    <row r="29" spans="1:41" x14ac:dyDescent="0.15">
      <c r="A29" s="146"/>
      <c r="B29" s="146"/>
      <c r="C29" s="57"/>
      <c r="D29" s="374" t="s">
        <v>420</v>
      </c>
      <c r="E29" s="75" t="s">
        <v>543</v>
      </c>
      <c r="F29" s="68" t="s">
        <v>22</v>
      </c>
      <c r="G29" s="76" t="s">
        <v>63</v>
      </c>
      <c r="H29" s="68">
        <v>1.5</v>
      </c>
      <c r="I29" s="156"/>
      <c r="J29" s="107"/>
      <c r="K29" s="145"/>
      <c r="L29" s="145"/>
      <c r="M29" s="148"/>
      <c r="N29" s="4"/>
      <c r="O29" s="7"/>
      <c r="P29" s="28" t="str">
        <f t="shared" ref="P29:AE30" si="9">IF($F29=P$1,$H29," ")</f>
        <v xml:space="preserve"> </v>
      </c>
      <c r="Q29" s="28" t="str">
        <f t="shared" si="9"/>
        <v xml:space="preserve"> </v>
      </c>
      <c r="R29" s="28" t="str">
        <f t="shared" si="9"/>
        <v xml:space="preserve"> </v>
      </c>
      <c r="S29" s="28" t="str">
        <f t="shared" si="9"/>
        <v xml:space="preserve"> </v>
      </c>
      <c r="T29" s="28" t="str">
        <f t="shared" si="9"/>
        <v xml:space="preserve"> </v>
      </c>
      <c r="U29" s="28" t="str">
        <f t="shared" si="9"/>
        <v xml:space="preserve"> </v>
      </c>
      <c r="V29" s="28" t="str">
        <f t="shared" si="9"/>
        <v xml:space="preserve"> </v>
      </c>
      <c r="W29" s="28" t="str">
        <f t="shared" si="9"/>
        <v xml:space="preserve"> </v>
      </c>
      <c r="X29" s="28" t="str">
        <f t="shared" si="9"/>
        <v xml:space="preserve"> </v>
      </c>
      <c r="Y29" s="28" t="str">
        <f t="shared" si="9"/>
        <v xml:space="preserve"> </v>
      </c>
      <c r="Z29" s="28" t="str">
        <f t="shared" si="9"/>
        <v xml:space="preserve"> </v>
      </c>
      <c r="AA29" s="28" t="str">
        <f t="shared" si="9"/>
        <v xml:space="preserve"> </v>
      </c>
      <c r="AB29" s="28" t="str">
        <f t="shared" si="9"/>
        <v xml:space="preserve"> </v>
      </c>
      <c r="AC29" s="28" t="str">
        <f t="shared" si="9"/>
        <v xml:space="preserve"> </v>
      </c>
      <c r="AD29" s="28" t="str">
        <f t="shared" si="9"/>
        <v xml:space="preserve"> </v>
      </c>
      <c r="AE29" s="28" t="str">
        <f t="shared" si="9"/>
        <v xml:space="preserve"> </v>
      </c>
      <c r="AF29" s="28" t="str">
        <f t="shared" ref="AF29:AN30" si="10">IF($F29=AF$1,$H29," ")</f>
        <v xml:space="preserve"> </v>
      </c>
      <c r="AG29" s="28" t="str">
        <f t="shared" si="10"/>
        <v xml:space="preserve"> </v>
      </c>
      <c r="AH29" s="28" t="str">
        <f t="shared" si="10"/>
        <v xml:space="preserve"> </v>
      </c>
      <c r="AI29" s="28" t="str">
        <f t="shared" si="10"/>
        <v xml:space="preserve"> </v>
      </c>
      <c r="AJ29" s="28" t="str">
        <f t="shared" si="10"/>
        <v xml:space="preserve"> </v>
      </c>
      <c r="AK29" s="28" t="str">
        <f t="shared" si="10"/>
        <v xml:space="preserve"> </v>
      </c>
      <c r="AL29" s="28" t="str">
        <f t="shared" si="10"/>
        <v xml:space="preserve"> </v>
      </c>
      <c r="AM29" s="28">
        <f t="shared" si="10"/>
        <v>1.5</v>
      </c>
      <c r="AN29" s="28" t="str">
        <f t="shared" si="10"/>
        <v xml:space="preserve"> </v>
      </c>
    </row>
    <row r="30" spans="1:41" x14ac:dyDescent="0.15">
      <c r="A30" s="146"/>
      <c r="B30" s="146"/>
      <c r="C30" s="57"/>
      <c r="D30" s="63"/>
      <c r="E30" s="75" t="s">
        <v>415</v>
      </c>
      <c r="F30" s="68" t="s">
        <v>21</v>
      </c>
      <c r="G30" s="76"/>
      <c r="H30" s="68"/>
      <c r="I30" s="272">
        <v>4</v>
      </c>
      <c r="J30" s="107"/>
      <c r="K30" s="145"/>
      <c r="L30" s="145"/>
      <c r="M30" s="148"/>
      <c r="N30" s="4"/>
      <c r="O30" s="7"/>
      <c r="P30" s="28" t="str">
        <f t="shared" si="9"/>
        <v xml:space="preserve"> </v>
      </c>
      <c r="Q30" s="28" t="str">
        <f t="shared" si="9"/>
        <v xml:space="preserve"> </v>
      </c>
      <c r="R30" s="28" t="str">
        <f t="shared" si="9"/>
        <v xml:space="preserve"> </v>
      </c>
      <c r="S30" s="28" t="str">
        <f t="shared" si="9"/>
        <v xml:space="preserve"> </v>
      </c>
      <c r="T30" s="28" t="str">
        <f t="shared" si="9"/>
        <v xml:space="preserve"> </v>
      </c>
      <c r="U30" s="28" t="str">
        <f t="shared" si="9"/>
        <v xml:space="preserve"> </v>
      </c>
      <c r="V30" s="28" t="str">
        <f t="shared" si="9"/>
        <v xml:space="preserve"> </v>
      </c>
      <c r="W30" s="28" t="str">
        <f t="shared" si="9"/>
        <v xml:space="preserve"> </v>
      </c>
      <c r="X30" s="28" t="str">
        <f t="shared" si="9"/>
        <v xml:space="preserve"> </v>
      </c>
      <c r="Y30" s="28" t="str">
        <f t="shared" si="9"/>
        <v xml:space="preserve"> </v>
      </c>
      <c r="Z30" s="28" t="str">
        <f t="shared" si="9"/>
        <v xml:space="preserve"> </v>
      </c>
      <c r="AA30" s="28" t="str">
        <f t="shared" si="9"/>
        <v xml:space="preserve"> </v>
      </c>
      <c r="AB30" s="28" t="str">
        <f t="shared" si="9"/>
        <v xml:space="preserve"> </v>
      </c>
      <c r="AC30" s="28" t="str">
        <f t="shared" si="9"/>
        <v xml:space="preserve"> </v>
      </c>
      <c r="AD30" s="28" t="str">
        <f t="shared" si="9"/>
        <v xml:space="preserve"> </v>
      </c>
      <c r="AE30" s="28" t="str">
        <f t="shared" si="9"/>
        <v xml:space="preserve"> </v>
      </c>
      <c r="AF30" s="28" t="str">
        <f t="shared" si="10"/>
        <v xml:space="preserve"> </v>
      </c>
      <c r="AG30" s="28" t="str">
        <f t="shared" si="10"/>
        <v xml:space="preserve"> </v>
      </c>
      <c r="AH30" s="28" t="str">
        <f t="shared" si="10"/>
        <v xml:space="preserve"> </v>
      </c>
      <c r="AI30" s="28" t="str">
        <f t="shared" si="10"/>
        <v xml:space="preserve"> </v>
      </c>
      <c r="AJ30" s="28" t="str">
        <f t="shared" si="10"/>
        <v xml:space="preserve"> </v>
      </c>
      <c r="AK30" s="28" t="str">
        <f t="shared" si="10"/>
        <v xml:space="preserve"> </v>
      </c>
      <c r="AL30" s="28" t="str">
        <f t="shared" si="10"/>
        <v xml:space="preserve"> </v>
      </c>
      <c r="AM30" s="28" t="str">
        <f t="shared" si="10"/>
        <v xml:space="preserve"> </v>
      </c>
      <c r="AN30" s="28">
        <f t="shared" si="10"/>
        <v>0</v>
      </c>
    </row>
    <row r="31" spans="1:41" x14ac:dyDescent="0.15">
      <c r="A31" s="146"/>
      <c r="B31" s="146"/>
      <c r="C31" s="57"/>
      <c r="D31" s="63"/>
      <c r="E31" s="75" t="s">
        <v>527</v>
      </c>
      <c r="F31" s="68"/>
      <c r="G31" s="76"/>
      <c r="H31" s="68"/>
      <c r="I31" s="333">
        <v>1.5</v>
      </c>
      <c r="J31" s="107"/>
      <c r="K31" s="145"/>
      <c r="L31" s="145"/>
      <c r="M31" s="148"/>
      <c r="N31" s="4"/>
      <c r="O31" s="7"/>
    </row>
    <row r="32" spans="1:41" x14ac:dyDescent="0.15">
      <c r="A32" s="132"/>
      <c r="B32" s="132"/>
      <c r="C32" s="166"/>
      <c r="D32" s="167"/>
      <c r="E32" s="168"/>
      <c r="F32" s="168"/>
      <c r="G32" s="169"/>
      <c r="H32" s="168"/>
      <c r="I32" s="170"/>
      <c r="J32" s="170"/>
      <c r="K32" s="159"/>
      <c r="L32" s="159"/>
      <c r="M32" s="160"/>
      <c r="N32" s="4" t="str">
        <f t="shared" ca="1" si="1"/>
        <v/>
      </c>
      <c r="O32" s="47">
        <f>SUM(P32:AN32)</f>
        <v>8</v>
      </c>
      <c r="P32" s="22">
        <f t="shared" ref="P32:AN32" si="11">SUM(P47:P56)</f>
        <v>0</v>
      </c>
      <c r="Q32" s="22">
        <f t="shared" si="11"/>
        <v>2</v>
      </c>
      <c r="R32" s="22">
        <f t="shared" si="11"/>
        <v>0</v>
      </c>
      <c r="S32" s="22">
        <f t="shared" si="11"/>
        <v>0</v>
      </c>
      <c r="T32" s="22">
        <f t="shared" si="11"/>
        <v>0</v>
      </c>
      <c r="U32" s="22">
        <f t="shared" si="11"/>
        <v>0</v>
      </c>
      <c r="V32" s="22">
        <f t="shared" si="11"/>
        <v>0</v>
      </c>
      <c r="W32" s="22">
        <f t="shared" si="11"/>
        <v>4</v>
      </c>
      <c r="X32" s="22">
        <f t="shared" si="11"/>
        <v>0</v>
      </c>
      <c r="Y32" s="22">
        <f t="shared" si="11"/>
        <v>0</v>
      </c>
      <c r="Z32" s="22">
        <f t="shared" si="11"/>
        <v>0</v>
      </c>
      <c r="AA32" s="22">
        <f t="shared" si="11"/>
        <v>0</v>
      </c>
      <c r="AB32" s="22">
        <f t="shared" si="11"/>
        <v>0</v>
      </c>
      <c r="AC32" s="22">
        <f t="shared" si="11"/>
        <v>0</v>
      </c>
      <c r="AD32" s="22">
        <f t="shared" si="11"/>
        <v>0</v>
      </c>
      <c r="AE32" s="22">
        <f t="shared" si="11"/>
        <v>0</v>
      </c>
      <c r="AF32" s="22">
        <f t="shared" si="11"/>
        <v>0</v>
      </c>
      <c r="AG32" s="22">
        <f t="shared" si="11"/>
        <v>0</v>
      </c>
      <c r="AH32" s="22">
        <f t="shared" si="11"/>
        <v>0</v>
      </c>
      <c r="AI32" s="22">
        <f t="shared" si="11"/>
        <v>0</v>
      </c>
      <c r="AJ32" s="22">
        <f t="shared" si="11"/>
        <v>0</v>
      </c>
      <c r="AK32" s="22">
        <f t="shared" si="11"/>
        <v>0</v>
      </c>
      <c r="AL32" s="22">
        <f t="shared" si="11"/>
        <v>0</v>
      </c>
      <c r="AM32" s="22">
        <f t="shared" si="11"/>
        <v>2</v>
      </c>
      <c r="AN32" s="22">
        <f t="shared" si="11"/>
        <v>0</v>
      </c>
    </row>
    <row r="33" spans="1:40" x14ac:dyDescent="0.15">
      <c r="A33" s="171" t="s">
        <v>158</v>
      </c>
      <c r="B33" s="171" t="s">
        <v>61</v>
      </c>
      <c r="C33" s="161" t="s">
        <v>159</v>
      </c>
      <c r="D33" s="142" t="s">
        <v>10</v>
      </c>
      <c r="E33" s="143"/>
      <c r="F33" s="109"/>
      <c r="G33" s="182"/>
      <c r="H33" s="109"/>
      <c r="I33" s="144">
        <f>SUM(I34:I44)</f>
        <v>25.83</v>
      </c>
      <c r="J33" s="107">
        <f>I33/2</f>
        <v>12.914999999999999</v>
      </c>
      <c r="K33" s="108">
        <v>44455</v>
      </c>
      <c r="L33" s="108">
        <v>44819</v>
      </c>
      <c r="M33" s="119">
        <v>1</v>
      </c>
      <c r="N33" s="4" t="str">
        <f t="shared" ca="1" si="1"/>
        <v/>
      </c>
      <c r="O33" s="47">
        <f>SUM(P33:AN33)</f>
        <v>0.33333333333333331</v>
      </c>
      <c r="P33" s="21">
        <f>P32/24</f>
        <v>0</v>
      </c>
      <c r="Q33" s="21">
        <f t="shared" ref="Q33:AJ33" si="12">Q32/24</f>
        <v>8.3333333333333329E-2</v>
      </c>
      <c r="R33" s="21">
        <f t="shared" si="12"/>
        <v>0</v>
      </c>
      <c r="S33" s="21">
        <f t="shared" si="12"/>
        <v>0</v>
      </c>
      <c r="T33" s="21">
        <f t="shared" si="12"/>
        <v>0</v>
      </c>
      <c r="U33" s="21">
        <f t="shared" si="12"/>
        <v>0</v>
      </c>
      <c r="V33" s="21">
        <f t="shared" si="12"/>
        <v>0</v>
      </c>
      <c r="W33" s="21">
        <f t="shared" si="12"/>
        <v>0.16666666666666666</v>
      </c>
      <c r="X33" s="21">
        <f t="shared" si="12"/>
        <v>0</v>
      </c>
      <c r="Y33" s="21">
        <f t="shared" si="12"/>
        <v>0</v>
      </c>
      <c r="Z33" s="21">
        <f t="shared" si="12"/>
        <v>0</v>
      </c>
      <c r="AA33" s="21">
        <f t="shared" si="12"/>
        <v>0</v>
      </c>
      <c r="AB33" s="21">
        <f t="shared" si="12"/>
        <v>0</v>
      </c>
      <c r="AC33" s="21">
        <f t="shared" si="12"/>
        <v>0</v>
      </c>
      <c r="AD33" s="21">
        <f t="shared" si="12"/>
        <v>0</v>
      </c>
      <c r="AE33" s="21">
        <f t="shared" si="12"/>
        <v>0</v>
      </c>
      <c r="AF33" s="21">
        <f t="shared" si="12"/>
        <v>0</v>
      </c>
      <c r="AG33" s="21">
        <f t="shared" si="12"/>
        <v>0</v>
      </c>
      <c r="AH33" s="21">
        <f t="shared" si="12"/>
        <v>0</v>
      </c>
      <c r="AI33" s="21">
        <f t="shared" si="12"/>
        <v>0</v>
      </c>
      <c r="AJ33" s="21">
        <f t="shared" si="12"/>
        <v>0</v>
      </c>
      <c r="AK33" s="21">
        <f>AK32/24</f>
        <v>0</v>
      </c>
      <c r="AL33" s="21">
        <f>AL32/24</f>
        <v>0</v>
      </c>
      <c r="AM33" s="21">
        <f t="shared" ref="AM33:AN33" si="13">AM32/24</f>
        <v>8.3333333333333329E-2</v>
      </c>
      <c r="AN33" s="21">
        <f t="shared" si="13"/>
        <v>0</v>
      </c>
    </row>
    <row r="34" spans="1:40" x14ac:dyDescent="0.15">
      <c r="A34" s="146"/>
      <c r="B34" s="173"/>
      <c r="C34" s="197"/>
      <c r="D34" s="142"/>
      <c r="E34" s="75" t="s">
        <v>680</v>
      </c>
      <c r="F34" s="59" t="s">
        <v>13</v>
      </c>
      <c r="G34" s="60" t="s">
        <v>55</v>
      </c>
      <c r="H34" s="68">
        <v>2</v>
      </c>
      <c r="I34" s="156">
        <f>SUM(H34:H38)</f>
        <v>12</v>
      </c>
      <c r="J34" s="107"/>
      <c r="K34" s="145"/>
      <c r="L34" s="145"/>
      <c r="M34" s="148"/>
      <c r="N34" s="4" t="str">
        <f t="shared" ca="1" si="1"/>
        <v/>
      </c>
      <c r="O34" s="7"/>
      <c r="P34" s="28" t="str">
        <f t="shared" ref="P34:AE37" si="14">IF($F34=P$1,$H34," ")</f>
        <v xml:space="preserve"> </v>
      </c>
      <c r="Q34" s="28">
        <f t="shared" si="14"/>
        <v>2</v>
      </c>
      <c r="R34" s="28" t="str">
        <f t="shared" si="14"/>
        <v xml:space="preserve"> </v>
      </c>
      <c r="S34" s="28" t="str">
        <f t="shared" si="14"/>
        <v xml:space="preserve"> </v>
      </c>
      <c r="T34" s="28" t="str">
        <f t="shared" si="14"/>
        <v xml:space="preserve"> </v>
      </c>
      <c r="U34" s="28" t="str">
        <f t="shared" si="14"/>
        <v xml:space="preserve"> </v>
      </c>
      <c r="V34" s="28" t="str">
        <f t="shared" si="14"/>
        <v xml:space="preserve"> </v>
      </c>
      <c r="W34" s="28" t="str">
        <f t="shared" si="14"/>
        <v xml:space="preserve"> </v>
      </c>
      <c r="X34" s="28" t="str">
        <f t="shared" si="14"/>
        <v xml:space="preserve"> </v>
      </c>
      <c r="Y34" s="28" t="str">
        <f t="shared" si="14"/>
        <v xml:space="preserve"> </v>
      </c>
      <c r="Z34" s="28" t="str">
        <f t="shared" si="14"/>
        <v xml:space="preserve"> </v>
      </c>
      <c r="AA34" s="28" t="str">
        <f t="shared" si="14"/>
        <v xml:space="preserve"> </v>
      </c>
      <c r="AB34" s="28" t="str">
        <f t="shared" si="14"/>
        <v xml:space="preserve"> </v>
      </c>
      <c r="AC34" s="28" t="str">
        <f t="shared" si="14"/>
        <v xml:space="preserve"> </v>
      </c>
      <c r="AD34" s="28" t="str">
        <f t="shared" si="14"/>
        <v xml:space="preserve"> </v>
      </c>
      <c r="AE34" s="28" t="str">
        <f t="shared" si="14"/>
        <v xml:space="preserve"> </v>
      </c>
      <c r="AF34" s="28" t="str">
        <f t="shared" ref="AE34:AN37" si="15">IF($F34=AF$1,$H34," ")</f>
        <v xml:space="preserve"> </v>
      </c>
      <c r="AG34" s="28" t="str">
        <f t="shared" si="15"/>
        <v xml:space="preserve"> </v>
      </c>
      <c r="AH34" s="28" t="str">
        <f t="shared" si="15"/>
        <v xml:space="preserve"> </v>
      </c>
      <c r="AI34" s="28" t="str">
        <f t="shared" si="15"/>
        <v xml:space="preserve"> </v>
      </c>
      <c r="AJ34" s="28" t="str">
        <f t="shared" si="15"/>
        <v xml:space="preserve"> </v>
      </c>
      <c r="AK34" s="28" t="str">
        <f t="shared" si="15"/>
        <v xml:space="preserve"> </v>
      </c>
      <c r="AL34" s="28" t="str">
        <f t="shared" si="15"/>
        <v xml:space="preserve"> </v>
      </c>
      <c r="AM34" s="28" t="str">
        <f t="shared" si="15"/>
        <v xml:space="preserve"> </v>
      </c>
      <c r="AN34" s="28" t="str">
        <f t="shared" si="15"/>
        <v xml:space="preserve"> </v>
      </c>
    </row>
    <row r="35" spans="1:40" x14ac:dyDescent="0.15">
      <c r="A35" s="146"/>
      <c r="B35" s="173"/>
      <c r="C35" s="197"/>
      <c r="D35" s="142"/>
      <c r="E35" s="75" t="s">
        <v>437</v>
      </c>
      <c r="F35" s="59" t="s">
        <v>679</v>
      </c>
      <c r="G35" s="60" t="s">
        <v>55</v>
      </c>
      <c r="H35" s="68">
        <v>2</v>
      </c>
      <c r="I35" s="156"/>
      <c r="J35" s="107"/>
      <c r="K35" s="145"/>
      <c r="L35" s="145"/>
      <c r="M35" s="148"/>
      <c r="N35" s="4"/>
      <c r="O35" s="7"/>
    </row>
    <row r="36" spans="1:40" x14ac:dyDescent="0.15">
      <c r="A36" s="146"/>
      <c r="B36" s="146"/>
      <c r="C36" s="71"/>
      <c r="D36" s="142"/>
      <c r="E36" s="105" t="s">
        <v>228</v>
      </c>
      <c r="F36" s="59" t="s">
        <v>18</v>
      </c>
      <c r="G36" s="60" t="s">
        <v>56</v>
      </c>
      <c r="H36" s="59">
        <v>2</v>
      </c>
      <c r="I36" s="156"/>
      <c r="J36" s="107"/>
      <c r="K36" s="145"/>
      <c r="L36" s="145"/>
      <c r="M36" s="148"/>
      <c r="N36" s="4"/>
      <c r="O36" s="7"/>
    </row>
    <row r="37" spans="1:40" x14ac:dyDescent="0.15">
      <c r="A37" s="146"/>
      <c r="B37" s="146"/>
      <c r="C37" s="57"/>
      <c r="D37" s="142"/>
      <c r="E37" s="105" t="s">
        <v>161</v>
      </c>
      <c r="F37" s="59" t="s">
        <v>18</v>
      </c>
      <c r="G37" s="60" t="s">
        <v>56</v>
      </c>
      <c r="H37" s="59">
        <v>2</v>
      </c>
      <c r="I37" s="156"/>
      <c r="J37" s="107"/>
      <c r="K37" s="145"/>
      <c r="L37" s="145"/>
      <c r="M37" s="148"/>
      <c r="N37" s="4" t="str">
        <f t="shared" ref="N37" ca="1" si="16">IF(YEAR(L37)=YEAR(TODAY()),IF(MONTH(L37)-MONTH(TODAY())&gt;0,IF(MONTH(L37)-MONTH(TODAY())&lt;=3,"Renovar Contrato?",""),""),"")</f>
        <v/>
      </c>
      <c r="O37" s="7"/>
      <c r="P37" s="28" t="str">
        <f>IF($F37=P$1,$H37," ")</f>
        <v xml:space="preserve"> </v>
      </c>
      <c r="Q37" s="28" t="str">
        <f>IF($F37=Q$1,$H37," ")</f>
        <v xml:space="preserve"> </v>
      </c>
      <c r="R37" s="28" t="str">
        <f t="shared" si="14"/>
        <v xml:space="preserve"> </v>
      </c>
      <c r="S37" s="28" t="str">
        <f t="shared" si="14"/>
        <v xml:space="preserve"> </v>
      </c>
      <c r="T37" s="28" t="str">
        <f>IF($F37=T$1,$H37," ")</f>
        <v xml:space="preserve"> </v>
      </c>
      <c r="U37" s="28" t="str">
        <f t="shared" si="14"/>
        <v xml:space="preserve"> </v>
      </c>
      <c r="V37" s="28" t="str">
        <f t="shared" si="14"/>
        <v xml:space="preserve"> </v>
      </c>
      <c r="W37" s="28">
        <f t="shared" si="14"/>
        <v>2</v>
      </c>
      <c r="X37" s="28" t="str">
        <f t="shared" si="14"/>
        <v xml:space="preserve"> </v>
      </c>
      <c r="Y37" s="28" t="str">
        <f t="shared" si="14"/>
        <v xml:space="preserve"> </v>
      </c>
      <c r="Z37" s="28" t="str">
        <f t="shared" si="14"/>
        <v xml:space="preserve"> </v>
      </c>
      <c r="AA37" s="28" t="str">
        <f t="shared" si="14"/>
        <v xml:space="preserve"> </v>
      </c>
      <c r="AB37" s="28" t="str">
        <f t="shared" si="14"/>
        <v xml:space="preserve"> </v>
      </c>
      <c r="AC37" s="28" t="str">
        <f t="shared" si="14"/>
        <v xml:space="preserve"> </v>
      </c>
      <c r="AD37" s="28" t="str">
        <f t="shared" si="14"/>
        <v xml:space="preserve"> </v>
      </c>
      <c r="AE37" s="28" t="str">
        <f t="shared" si="15"/>
        <v xml:space="preserve"> </v>
      </c>
      <c r="AF37" s="28" t="str">
        <f t="shared" si="15"/>
        <v xml:space="preserve"> </v>
      </c>
      <c r="AG37" s="28" t="str">
        <f t="shared" si="15"/>
        <v xml:space="preserve"> </v>
      </c>
      <c r="AH37" s="28" t="str">
        <f t="shared" si="15"/>
        <v xml:space="preserve"> </v>
      </c>
      <c r="AI37" s="28" t="str">
        <f t="shared" si="15"/>
        <v xml:space="preserve"> </v>
      </c>
      <c r="AJ37" s="28" t="str">
        <f t="shared" si="15"/>
        <v xml:space="preserve"> </v>
      </c>
      <c r="AK37" s="28" t="str">
        <f t="shared" si="15"/>
        <v xml:space="preserve"> </v>
      </c>
      <c r="AL37" s="28" t="str">
        <f t="shared" si="15"/>
        <v xml:space="preserve"> </v>
      </c>
      <c r="AM37" s="28" t="str">
        <f t="shared" si="15"/>
        <v xml:space="preserve"> </v>
      </c>
      <c r="AN37" s="28" t="str">
        <f t="shared" si="15"/>
        <v xml:space="preserve"> </v>
      </c>
    </row>
    <row r="38" spans="1:40" x14ac:dyDescent="0.15">
      <c r="A38" s="146"/>
      <c r="B38" s="146"/>
      <c r="C38" s="57"/>
      <c r="D38" s="142"/>
      <c r="E38" s="105" t="s">
        <v>266</v>
      </c>
      <c r="F38" s="59" t="s">
        <v>14</v>
      </c>
      <c r="G38" s="60" t="s">
        <v>55</v>
      </c>
      <c r="H38" s="59">
        <v>4</v>
      </c>
      <c r="I38" s="156"/>
      <c r="J38" s="107"/>
      <c r="K38" s="145"/>
      <c r="L38" s="145"/>
      <c r="M38" s="148"/>
      <c r="N38" s="4"/>
      <c r="O38" s="7"/>
    </row>
    <row r="39" spans="1:40" x14ac:dyDescent="0.15">
      <c r="A39" s="146"/>
      <c r="B39" s="146"/>
      <c r="C39" s="161"/>
      <c r="D39" s="142"/>
      <c r="E39" s="105" t="s">
        <v>183</v>
      </c>
      <c r="F39" s="59" t="s">
        <v>13</v>
      </c>
      <c r="G39" s="60" t="s">
        <v>58</v>
      </c>
      <c r="H39" s="59">
        <v>4</v>
      </c>
      <c r="I39" s="156">
        <f>SUM(H39:H44)</f>
        <v>9.5</v>
      </c>
      <c r="J39" s="107"/>
      <c r="K39" s="145"/>
      <c r="L39" s="145"/>
      <c r="M39" s="148"/>
      <c r="N39" s="4"/>
      <c r="O39" s="7"/>
    </row>
    <row r="40" spans="1:40" x14ac:dyDescent="0.15">
      <c r="A40" s="146"/>
      <c r="B40" s="146"/>
      <c r="C40" s="161"/>
      <c r="D40" s="142"/>
      <c r="E40" s="75" t="s">
        <v>205</v>
      </c>
      <c r="F40" s="68" t="s">
        <v>13</v>
      </c>
      <c r="G40" s="76" t="s">
        <v>58</v>
      </c>
      <c r="H40" s="68">
        <v>2</v>
      </c>
      <c r="I40" s="156"/>
      <c r="J40" s="107"/>
      <c r="K40" s="145"/>
      <c r="L40" s="145"/>
      <c r="M40" s="148"/>
      <c r="N40" s="4"/>
      <c r="O40" s="7"/>
    </row>
    <row r="41" spans="1:40" x14ac:dyDescent="0.15">
      <c r="A41" s="146"/>
      <c r="B41" s="146"/>
      <c r="C41" s="161"/>
      <c r="D41" s="150" t="s">
        <v>421</v>
      </c>
      <c r="E41" s="105" t="s">
        <v>522</v>
      </c>
      <c r="F41" s="59" t="s">
        <v>22</v>
      </c>
      <c r="G41" s="60" t="s">
        <v>63</v>
      </c>
      <c r="H41" s="59">
        <v>2</v>
      </c>
      <c r="I41" s="156"/>
      <c r="J41" s="107"/>
      <c r="K41" s="145"/>
      <c r="L41" s="145"/>
      <c r="M41" s="148"/>
      <c r="N41" s="4"/>
      <c r="O41" s="7"/>
    </row>
    <row r="42" spans="1:40" x14ac:dyDescent="0.15">
      <c r="A42" s="146"/>
      <c r="B42" s="146"/>
      <c r="C42" s="161"/>
      <c r="D42" s="150" t="s">
        <v>82</v>
      </c>
      <c r="E42" s="75" t="s">
        <v>83</v>
      </c>
      <c r="F42" s="68" t="s">
        <v>22</v>
      </c>
      <c r="G42" s="76" t="s">
        <v>60</v>
      </c>
      <c r="H42" s="172">
        <v>1.5</v>
      </c>
      <c r="I42" s="156"/>
      <c r="J42" s="107"/>
      <c r="K42" s="145"/>
      <c r="L42" s="145"/>
      <c r="M42" s="148"/>
      <c r="N42" s="4"/>
      <c r="O42" s="7"/>
    </row>
    <row r="43" spans="1:40" x14ac:dyDescent="0.15">
      <c r="A43" s="146"/>
      <c r="B43" s="146"/>
      <c r="C43" s="161"/>
      <c r="D43" s="79"/>
      <c r="E43" s="105" t="s">
        <v>524</v>
      </c>
      <c r="F43" s="68" t="s">
        <v>21</v>
      </c>
      <c r="G43" s="60"/>
      <c r="H43" s="59"/>
      <c r="I43" s="273">
        <v>2</v>
      </c>
      <c r="J43" s="107"/>
      <c r="K43" s="145"/>
      <c r="L43" s="145"/>
      <c r="M43" s="148"/>
      <c r="N43" s="4"/>
      <c r="O43" s="7"/>
    </row>
    <row r="44" spans="1:40" x14ac:dyDescent="0.15">
      <c r="A44" s="146"/>
      <c r="B44" s="146"/>
      <c r="C44" s="161"/>
      <c r="D44" s="142"/>
      <c r="E44" s="75" t="s">
        <v>527</v>
      </c>
      <c r="F44" s="59"/>
      <c r="G44" s="60"/>
      <c r="H44" s="59"/>
      <c r="I44" s="333">
        <v>2.33</v>
      </c>
      <c r="J44" s="107"/>
      <c r="K44" s="145"/>
      <c r="L44" s="145"/>
      <c r="M44" s="148"/>
      <c r="N44" s="4"/>
      <c r="O44" s="7"/>
    </row>
    <row r="45" spans="1:40" x14ac:dyDescent="0.15">
      <c r="A45" s="132"/>
      <c r="B45" s="132"/>
      <c r="C45" s="166"/>
      <c r="D45" s="167"/>
      <c r="E45" s="168"/>
      <c r="F45" s="168"/>
      <c r="G45" s="169"/>
      <c r="H45" s="168"/>
      <c r="I45" s="170"/>
      <c r="J45" s="170"/>
      <c r="K45" s="159"/>
      <c r="L45" s="159"/>
      <c r="M45" s="160"/>
      <c r="N45" s="4"/>
      <c r="O45" s="47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</row>
    <row r="46" spans="1:40" x14ac:dyDescent="0.15">
      <c r="A46" s="171" t="s">
        <v>92</v>
      </c>
      <c r="B46" s="171" t="s">
        <v>54</v>
      </c>
      <c r="C46" s="161" t="s">
        <v>93</v>
      </c>
      <c r="D46" s="142" t="s">
        <v>10</v>
      </c>
      <c r="E46" s="143"/>
      <c r="F46" s="61"/>
      <c r="G46" s="106"/>
      <c r="H46" s="109"/>
      <c r="I46" s="144">
        <f>SUM(I47:I57)</f>
        <v>23.37</v>
      </c>
      <c r="J46" s="107">
        <f>I46/2</f>
        <v>11.685</v>
      </c>
      <c r="K46" s="131"/>
      <c r="L46" s="131"/>
      <c r="M46" s="83">
        <v>1</v>
      </c>
      <c r="N46" s="4" t="str">
        <f t="shared" ref="N46" ca="1" si="17">IF(YEAR(L46)=YEAR(TODAY()),IF(MONTH(L46)-MONTH(TODAY())&gt;0,IF(MONTH(L46)-MONTH(TODAY())&lt;=3,"Renovar Contrato?",""),""),"")</f>
        <v/>
      </c>
      <c r="O46" s="47" t="e">
        <f>SUM(P46:AN46)</f>
        <v>#REF!</v>
      </c>
      <c r="P46" s="21" t="e">
        <f>#REF!/24</f>
        <v>#REF!</v>
      </c>
      <c r="Q46" s="21" t="e">
        <f>#REF!/24</f>
        <v>#REF!</v>
      </c>
      <c r="R46" s="21" t="e">
        <f>#REF!/24</f>
        <v>#REF!</v>
      </c>
      <c r="S46" s="21" t="e">
        <f>#REF!/24</f>
        <v>#REF!</v>
      </c>
      <c r="T46" s="21" t="e">
        <f>#REF!/24</f>
        <v>#REF!</v>
      </c>
      <c r="U46" s="21" t="e">
        <f>#REF!/24</f>
        <v>#REF!</v>
      </c>
      <c r="V46" s="21" t="e">
        <f>#REF!/24</f>
        <v>#REF!</v>
      </c>
      <c r="W46" s="21" t="e">
        <f>#REF!/24</f>
        <v>#REF!</v>
      </c>
      <c r="X46" s="21" t="e">
        <f>#REF!/24</f>
        <v>#REF!</v>
      </c>
      <c r="Y46" s="21" t="e">
        <f>#REF!/24</f>
        <v>#REF!</v>
      </c>
      <c r="Z46" s="21" t="e">
        <f>#REF!/24</f>
        <v>#REF!</v>
      </c>
      <c r="AA46" s="21" t="e">
        <f>#REF!/24</f>
        <v>#REF!</v>
      </c>
      <c r="AB46" s="21" t="e">
        <f>#REF!/24</f>
        <v>#REF!</v>
      </c>
      <c r="AC46" s="21" t="e">
        <f>#REF!/24</f>
        <v>#REF!</v>
      </c>
      <c r="AD46" s="21" t="e">
        <f>#REF!/24</f>
        <v>#REF!</v>
      </c>
      <c r="AE46" s="21" t="e">
        <f>#REF!/24</f>
        <v>#REF!</v>
      </c>
      <c r="AF46" s="21" t="e">
        <f>#REF!/24</f>
        <v>#REF!</v>
      </c>
      <c r="AG46" s="21" t="e">
        <f>#REF!/24</f>
        <v>#REF!</v>
      </c>
      <c r="AH46" s="21" t="e">
        <f>#REF!/24</f>
        <v>#REF!</v>
      </c>
      <c r="AI46" s="21" t="e">
        <f>#REF!/24</f>
        <v>#REF!</v>
      </c>
      <c r="AJ46" s="21" t="e">
        <f>#REF!/24</f>
        <v>#REF!</v>
      </c>
      <c r="AK46" s="21" t="e">
        <f>#REF!/24</f>
        <v>#REF!</v>
      </c>
      <c r="AL46" s="21" t="e">
        <f>#REF!/24</f>
        <v>#REF!</v>
      </c>
      <c r="AM46" s="21" t="e">
        <f>#REF!/24</f>
        <v>#REF!</v>
      </c>
      <c r="AN46" s="21" t="e">
        <f>#REF!/24</f>
        <v>#REF!</v>
      </c>
    </row>
    <row r="47" spans="1:40" x14ac:dyDescent="0.15">
      <c r="A47" s="146"/>
      <c r="B47" s="146"/>
      <c r="C47" s="79"/>
      <c r="D47" s="142"/>
      <c r="E47" s="105" t="s">
        <v>533</v>
      </c>
      <c r="F47" s="59" t="s">
        <v>13</v>
      </c>
      <c r="G47" s="110" t="s">
        <v>55</v>
      </c>
      <c r="H47" s="49">
        <v>2</v>
      </c>
      <c r="I47" s="156">
        <f>SUM(H47:H49)</f>
        <v>5</v>
      </c>
      <c r="J47" s="107"/>
      <c r="K47" s="145"/>
      <c r="L47" s="145"/>
      <c r="M47" s="148"/>
      <c r="N47" s="4"/>
      <c r="O47" s="7"/>
    </row>
    <row r="48" spans="1:40" x14ac:dyDescent="0.15">
      <c r="A48" s="146"/>
      <c r="B48" s="146"/>
      <c r="C48" s="79"/>
      <c r="D48" s="142"/>
      <c r="E48" s="105" t="s">
        <v>534</v>
      </c>
      <c r="F48" s="59" t="s">
        <v>13</v>
      </c>
      <c r="G48" s="110" t="s">
        <v>55</v>
      </c>
      <c r="H48" s="49">
        <v>2</v>
      </c>
      <c r="I48" s="156"/>
      <c r="J48" s="107"/>
      <c r="K48" s="145"/>
      <c r="L48" s="145"/>
      <c r="M48" s="148"/>
      <c r="N48" s="4"/>
      <c r="O48" s="7"/>
    </row>
    <row r="49" spans="1:40" x14ac:dyDescent="0.15">
      <c r="A49" s="146"/>
      <c r="B49" s="146"/>
      <c r="C49" s="79"/>
      <c r="D49" s="142"/>
      <c r="E49" s="75" t="s">
        <v>446</v>
      </c>
      <c r="F49" s="68" t="s">
        <v>24</v>
      </c>
      <c r="G49" s="76" t="s">
        <v>55</v>
      </c>
      <c r="H49" s="68">
        <v>1</v>
      </c>
      <c r="I49" s="156"/>
      <c r="J49" s="107"/>
      <c r="K49" s="145"/>
      <c r="L49" s="145"/>
      <c r="M49" s="148"/>
      <c r="N49" s="4"/>
      <c r="O49" s="7"/>
    </row>
    <row r="50" spans="1:40" x14ac:dyDescent="0.15">
      <c r="A50" s="146"/>
      <c r="B50" s="146"/>
      <c r="C50" s="79"/>
      <c r="D50" s="142"/>
      <c r="E50" s="105" t="s">
        <v>457</v>
      </c>
      <c r="F50" s="59" t="s">
        <v>13</v>
      </c>
      <c r="G50" s="60" t="s">
        <v>58</v>
      </c>
      <c r="H50" s="59">
        <v>2</v>
      </c>
      <c r="I50" s="156">
        <f>SUM(H50:H55)</f>
        <v>13</v>
      </c>
      <c r="J50" s="107"/>
      <c r="K50" s="145"/>
      <c r="L50" s="145"/>
      <c r="M50" s="148"/>
      <c r="N50" s="4" t="str">
        <f t="shared" ca="1" si="1"/>
        <v/>
      </c>
      <c r="O50" s="7"/>
      <c r="P50" s="28" t="str">
        <f t="shared" ref="P50:AN53" si="18">IF($F50=P$1,$H50," ")</f>
        <v xml:space="preserve"> </v>
      </c>
      <c r="Q50" s="28">
        <f t="shared" si="18"/>
        <v>2</v>
      </c>
      <c r="R50" s="28" t="str">
        <f t="shared" si="18"/>
        <v xml:space="preserve"> </v>
      </c>
      <c r="S50" s="28" t="str">
        <f t="shared" si="18"/>
        <v xml:space="preserve"> </v>
      </c>
      <c r="T50" s="28" t="str">
        <f t="shared" si="18"/>
        <v xml:space="preserve"> </v>
      </c>
      <c r="U50" s="28" t="str">
        <f t="shared" si="18"/>
        <v xml:space="preserve"> </v>
      </c>
      <c r="V50" s="28" t="str">
        <f t="shared" si="18"/>
        <v xml:space="preserve"> </v>
      </c>
      <c r="W50" s="28" t="str">
        <f t="shared" si="18"/>
        <v xml:space="preserve"> </v>
      </c>
      <c r="X50" s="28" t="str">
        <f t="shared" si="18"/>
        <v xml:space="preserve"> </v>
      </c>
      <c r="Y50" s="28" t="str">
        <f t="shared" si="18"/>
        <v xml:space="preserve"> </v>
      </c>
      <c r="Z50" s="28" t="str">
        <f t="shared" si="18"/>
        <v xml:space="preserve"> </v>
      </c>
      <c r="AA50" s="28" t="str">
        <f t="shared" si="18"/>
        <v xml:space="preserve"> </v>
      </c>
      <c r="AB50" s="28" t="str">
        <f t="shared" si="18"/>
        <v xml:space="preserve"> </v>
      </c>
      <c r="AC50" s="28" t="str">
        <f t="shared" si="18"/>
        <v xml:space="preserve"> </v>
      </c>
      <c r="AD50" s="28" t="str">
        <f t="shared" si="18"/>
        <v xml:space="preserve"> </v>
      </c>
      <c r="AE50" s="28" t="str">
        <f t="shared" si="18"/>
        <v xml:space="preserve"> </v>
      </c>
      <c r="AF50" s="28" t="str">
        <f t="shared" si="18"/>
        <v xml:space="preserve"> </v>
      </c>
      <c r="AG50" s="28" t="str">
        <f t="shared" si="18"/>
        <v xml:space="preserve"> </v>
      </c>
      <c r="AH50" s="28" t="str">
        <f t="shared" si="18"/>
        <v xml:space="preserve"> </v>
      </c>
      <c r="AI50" s="28" t="str">
        <f t="shared" si="18"/>
        <v xml:space="preserve"> </v>
      </c>
      <c r="AJ50" s="28" t="str">
        <f t="shared" si="18"/>
        <v xml:space="preserve"> </v>
      </c>
      <c r="AK50" s="28" t="str">
        <f t="shared" si="18"/>
        <v xml:space="preserve"> </v>
      </c>
      <c r="AL50" s="28" t="str">
        <f t="shared" si="18"/>
        <v xml:space="preserve"> </v>
      </c>
      <c r="AM50" s="28" t="str">
        <f t="shared" si="18"/>
        <v xml:space="preserve"> </v>
      </c>
      <c r="AN50" s="28" t="str">
        <f t="shared" si="18"/>
        <v xml:space="preserve"> </v>
      </c>
    </row>
    <row r="51" spans="1:40" x14ac:dyDescent="0.15">
      <c r="A51" s="146"/>
      <c r="B51" s="146"/>
      <c r="C51" s="79"/>
      <c r="D51" s="142"/>
      <c r="E51" s="105" t="s">
        <v>458</v>
      </c>
      <c r="F51" s="59" t="s">
        <v>13</v>
      </c>
      <c r="G51" s="60" t="s">
        <v>58</v>
      </c>
      <c r="H51" s="59">
        <v>2</v>
      </c>
      <c r="I51" s="156"/>
      <c r="J51" s="107"/>
      <c r="K51" s="145"/>
      <c r="L51" s="145"/>
      <c r="M51" s="148"/>
      <c r="N51" s="4"/>
      <c r="O51" s="7"/>
    </row>
    <row r="52" spans="1:40" x14ac:dyDescent="0.15">
      <c r="A52" s="146"/>
      <c r="B52" s="146"/>
      <c r="C52" s="79"/>
      <c r="D52" s="142"/>
      <c r="E52" s="105" t="s">
        <v>229</v>
      </c>
      <c r="F52" s="59" t="s">
        <v>18</v>
      </c>
      <c r="G52" s="60" t="s">
        <v>58</v>
      </c>
      <c r="H52" s="59">
        <v>2</v>
      </c>
      <c r="I52" s="156"/>
      <c r="J52" s="107"/>
      <c r="K52" s="145"/>
      <c r="L52" s="145"/>
      <c r="M52" s="148"/>
      <c r="N52" s="4" t="str">
        <f t="shared" ca="1" si="1"/>
        <v/>
      </c>
      <c r="O52" s="7"/>
      <c r="P52" s="28" t="str">
        <f t="shared" si="18"/>
        <v xml:space="preserve"> </v>
      </c>
      <c r="Q52" s="28" t="str">
        <f t="shared" si="18"/>
        <v xml:space="preserve"> </v>
      </c>
      <c r="R52" s="28" t="str">
        <f t="shared" si="18"/>
        <v xml:space="preserve"> </v>
      </c>
      <c r="S52" s="28" t="str">
        <f t="shared" si="18"/>
        <v xml:space="preserve"> </v>
      </c>
      <c r="T52" s="28" t="str">
        <f t="shared" si="18"/>
        <v xml:space="preserve"> </v>
      </c>
      <c r="U52" s="28" t="str">
        <f t="shared" si="18"/>
        <v xml:space="preserve"> </v>
      </c>
      <c r="V52" s="28" t="str">
        <f t="shared" si="18"/>
        <v xml:space="preserve"> </v>
      </c>
      <c r="W52" s="28">
        <f t="shared" si="18"/>
        <v>2</v>
      </c>
      <c r="X52" s="28" t="str">
        <f t="shared" si="18"/>
        <v xml:space="preserve"> </v>
      </c>
      <c r="Y52" s="28" t="str">
        <f t="shared" si="18"/>
        <v xml:space="preserve"> </v>
      </c>
      <c r="Z52" s="28" t="str">
        <f t="shared" si="18"/>
        <v xml:space="preserve"> </v>
      </c>
      <c r="AA52" s="28" t="str">
        <f t="shared" si="18"/>
        <v xml:space="preserve"> </v>
      </c>
      <c r="AB52" s="28" t="str">
        <f t="shared" si="18"/>
        <v xml:space="preserve"> </v>
      </c>
      <c r="AC52" s="28" t="str">
        <f t="shared" si="18"/>
        <v xml:space="preserve"> </v>
      </c>
      <c r="AD52" s="28" t="str">
        <f t="shared" si="18"/>
        <v xml:space="preserve"> </v>
      </c>
      <c r="AE52" s="28" t="str">
        <f t="shared" si="18"/>
        <v xml:space="preserve"> </v>
      </c>
      <c r="AF52" s="28" t="str">
        <f t="shared" si="18"/>
        <v xml:space="preserve"> </v>
      </c>
      <c r="AG52" s="28" t="str">
        <f t="shared" si="18"/>
        <v xml:space="preserve"> </v>
      </c>
      <c r="AH52" s="28" t="str">
        <f t="shared" si="18"/>
        <v xml:space="preserve"> </v>
      </c>
      <c r="AI52" s="28" t="str">
        <f t="shared" si="18"/>
        <v xml:space="preserve"> </v>
      </c>
      <c r="AJ52" s="28" t="str">
        <f t="shared" si="18"/>
        <v xml:space="preserve"> </v>
      </c>
      <c r="AK52" s="28" t="str">
        <f t="shared" si="18"/>
        <v xml:space="preserve"> </v>
      </c>
      <c r="AL52" s="28" t="str">
        <f t="shared" si="18"/>
        <v xml:space="preserve"> </v>
      </c>
      <c r="AM52" s="28" t="str">
        <f t="shared" si="18"/>
        <v xml:space="preserve"> </v>
      </c>
      <c r="AN52" s="28" t="str">
        <f t="shared" si="18"/>
        <v xml:space="preserve"> </v>
      </c>
    </row>
    <row r="53" spans="1:40" x14ac:dyDescent="0.15">
      <c r="A53" s="146"/>
      <c r="B53" s="146"/>
      <c r="C53" s="79"/>
      <c r="D53" s="142"/>
      <c r="E53" s="105" t="s">
        <v>96</v>
      </c>
      <c r="F53" s="59" t="s">
        <v>18</v>
      </c>
      <c r="G53" s="60" t="s">
        <v>58</v>
      </c>
      <c r="H53" s="59">
        <v>2</v>
      </c>
      <c r="I53" s="156"/>
      <c r="J53" s="107"/>
      <c r="K53" s="145"/>
      <c r="L53" s="145"/>
      <c r="M53" s="148"/>
      <c r="N53" s="4" t="str">
        <f t="shared" ca="1" si="1"/>
        <v/>
      </c>
      <c r="O53" s="7"/>
      <c r="P53" s="28" t="str">
        <f t="shared" si="18"/>
        <v xml:space="preserve"> </v>
      </c>
      <c r="Q53" s="28" t="str">
        <f t="shared" si="18"/>
        <v xml:space="preserve"> </v>
      </c>
      <c r="R53" s="28" t="str">
        <f t="shared" si="18"/>
        <v xml:space="preserve"> </v>
      </c>
      <c r="S53" s="28" t="str">
        <f t="shared" si="18"/>
        <v xml:space="preserve"> </v>
      </c>
      <c r="T53" s="28" t="str">
        <f t="shared" si="18"/>
        <v xml:space="preserve"> </v>
      </c>
      <c r="U53" s="28" t="str">
        <f t="shared" si="18"/>
        <v xml:space="preserve"> </v>
      </c>
      <c r="V53" s="28" t="str">
        <f t="shared" si="18"/>
        <v xml:space="preserve"> </v>
      </c>
      <c r="W53" s="28">
        <f t="shared" si="18"/>
        <v>2</v>
      </c>
      <c r="X53" s="28" t="str">
        <f t="shared" si="18"/>
        <v xml:space="preserve"> </v>
      </c>
      <c r="Y53" s="28" t="str">
        <f t="shared" si="18"/>
        <v xml:space="preserve"> </v>
      </c>
      <c r="Z53" s="28" t="str">
        <f t="shared" si="18"/>
        <v xml:space="preserve"> </v>
      </c>
      <c r="AA53" s="28" t="str">
        <f t="shared" si="18"/>
        <v xml:space="preserve"> </v>
      </c>
      <c r="AB53" s="28" t="str">
        <f t="shared" si="18"/>
        <v xml:space="preserve"> </v>
      </c>
      <c r="AC53" s="28" t="str">
        <f t="shared" si="18"/>
        <v xml:space="preserve"> </v>
      </c>
      <c r="AD53" s="28" t="str">
        <f t="shared" si="18"/>
        <v xml:space="preserve"> </v>
      </c>
      <c r="AE53" s="28" t="str">
        <f t="shared" si="18"/>
        <v xml:space="preserve"> </v>
      </c>
      <c r="AF53" s="28" t="str">
        <f t="shared" si="18"/>
        <v xml:space="preserve"> </v>
      </c>
      <c r="AG53" s="28" t="str">
        <f t="shared" si="18"/>
        <v xml:space="preserve"> </v>
      </c>
      <c r="AH53" s="28" t="str">
        <f t="shared" si="18"/>
        <v xml:space="preserve"> </v>
      </c>
      <c r="AI53" s="28" t="str">
        <f t="shared" si="18"/>
        <v xml:space="preserve"> </v>
      </c>
      <c r="AJ53" s="28" t="str">
        <f t="shared" si="18"/>
        <v xml:space="preserve"> </v>
      </c>
      <c r="AK53" s="28" t="str">
        <f t="shared" si="18"/>
        <v xml:space="preserve"> </v>
      </c>
      <c r="AL53" s="28" t="str">
        <f t="shared" si="18"/>
        <v xml:space="preserve"> </v>
      </c>
      <c r="AM53" s="28" t="str">
        <f t="shared" si="18"/>
        <v xml:space="preserve"> </v>
      </c>
      <c r="AN53" s="28" t="str">
        <f t="shared" si="18"/>
        <v xml:space="preserve"> </v>
      </c>
    </row>
    <row r="54" spans="1:40" x14ac:dyDescent="0.15">
      <c r="A54" s="146"/>
      <c r="B54" s="146"/>
      <c r="C54" s="79"/>
      <c r="D54" s="150" t="s">
        <v>421</v>
      </c>
      <c r="E54" s="105" t="s">
        <v>522</v>
      </c>
      <c r="F54" s="59" t="s">
        <v>22</v>
      </c>
      <c r="G54" s="60" t="s">
        <v>63</v>
      </c>
      <c r="H54" s="59">
        <v>3</v>
      </c>
      <c r="I54" s="156"/>
      <c r="J54" s="107"/>
      <c r="K54" s="145"/>
      <c r="L54" s="145"/>
      <c r="M54" s="148"/>
      <c r="N54" s="4"/>
      <c r="O54" s="7"/>
    </row>
    <row r="55" spans="1:40" x14ac:dyDescent="0.15">
      <c r="A55" s="146"/>
      <c r="B55" s="146"/>
      <c r="C55" s="79"/>
      <c r="D55" s="79" t="s">
        <v>82</v>
      </c>
      <c r="E55" s="75" t="s">
        <v>83</v>
      </c>
      <c r="F55" s="68" t="s">
        <v>22</v>
      </c>
      <c r="G55" s="76" t="s">
        <v>60</v>
      </c>
      <c r="H55" s="172">
        <v>2</v>
      </c>
      <c r="I55" s="152"/>
      <c r="J55" s="107"/>
      <c r="K55" s="145"/>
      <c r="L55" s="145"/>
      <c r="M55" s="148"/>
      <c r="N55" s="4" t="str">
        <f t="shared" ca="1" si="1"/>
        <v/>
      </c>
      <c r="O55" s="7"/>
      <c r="P55" s="28" t="str">
        <f t="shared" ref="P55:AN56" si="19">IF($F55=P$1,$H55," ")</f>
        <v xml:space="preserve"> </v>
      </c>
      <c r="Q55" s="28" t="str">
        <f t="shared" si="19"/>
        <v xml:space="preserve"> </v>
      </c>
      <c r="R55" s="28" t="str">
        <f t="shared" si="19"/>
        <v xml:space="preserve"> </v>
      </c>
      <c r="S55" s="28" t="str">
        <f t="shared" si="19"/>
        <v xml:space="preserve"> </v>
      </c>
      <c r="T55" s="28" t="str">
        <f t="shared" si="19"/>
        <v xml:space="preserve"> </v>
      </c>
      <c r="U55" s="28" t="str">
        <f t="shared" si="19"/>
        <v xml:space="preserve"> </v>
      </c>
      <c r="V55" s="28" t="str">
        <f t="shared" si="19"/>
        <v xml:space="preserve"> </v>
      </c>
      <c r="W55" s="28" t="str">
        <f t="shared" si="19"/>
        <v xml:space="preserve"> </v>
      </c>
      <c r="X55" s="28" t="str">
        <f t="shared" si="19"/>
        <v xml:space="preserve"> </v>
      </c>
      <c r="Y55" s="28" t="str">
        <f t="shared" si="19"/>
        <v xml:space="preserve"> </v>
      </c>
      <c r="Z55" s="28" t="str">
        <f t="shared" si="19"/>
        <v xml:space="preserve"> </v>
      </c>
      <c r="AA55" s="28" t="str">
        <f t="shared" si="19"/>
        <v xml:space="preserve"> </v>
      </c>
      <c r="AB55" s="28" t="str">
        <f t="shared" si="19"/>
        <v xml:space="preserve"> </v>
      </c>
      <c r="AC55" s="28" t="str">
        <f t="shared" si="19"/>
        <v xml:space="preserve"> </v>
      </c>
      <c r="AD55" s="28" t="str">
        <f t="shared" si="19"/>
        <v xml:space="preserve"> </v>
      </c>
      <c r="AE55" s="28" t="str">
        <f t="shared" si="19"/>
        <v xml:space="preserve"> </v>
      </c>
      <c r="AF55" s="28" t="str">
        <f t="shared" si="19"/>
        <v xml:space="preserve"> </v>
      </c>
      <c r="AG55" s="28" t="str">
        <f t="shared" si="19"/>
        <v xml:space="preserve"> </v>
      </c>
      <c r="AH55" s="28" t="str">
        <f t="shared" si="19"/>
        <v xml:space="preserve"> </v>
      </c>
      <c r="AI55" s="28" t="str">
        <f t="shared" si="19"/>
        <v xml:space="preserve"> </v>
      </c>
      <c r="AJ55" s="28" t="str">
        <f t="shared" si="19"/>
        <v xml:space="preserve"> </v>
      </c>
      <c r="AK55" s="28" t="str">
        <f t="shared" si="19"/>
        <v xml:space="preserve"> </v>
      </c>
      <c r="AL55" s="28" t="str">
        <f t="shared" si="19"/>
        <v xml:space="preserve"> </v>
      </c>
      <c r="AM55" s="28">
        <f t="shared" si="19"/>
        <v>2</v>
      </c>
      <c r="AN55" s="28" t="str">
        <f t="shared" si="19"/>
        <v xml:space="preserve"> </v>
      </c>
    </row>
    <row r="56" spans="1:40" x14ac:dyDescent="0.15">
      <c r="A56" s="146"/>
      <c r="B56" s="146"/>
      <c r="C56" s="79"/>
      <c r="D56" s="79"/>
      <c r="E56" s="105" t="s">
        <v>416</v>
      </c>
      <c r="F56" s="68" t="s">
        <v>21</v>
      </c>
      <c r="G56" s="76"/>
      <c r="H56" s="172"/>
      <c r="I56" s="273">
        <v>4</v>
      </c>
      <c r="J56" s="107"/>
      <c r="K56" s="145"/>
      <c r="L56" s="145"/>
      <c r="M56" s="148"/>
      <c r="N56" s="4"/>
      <c r="O56" s="7"/>
      <c r="P56" s="28" t="str">
        <f t="shared" si="19"/>
        <v xml:space="preserve"> </v>
      </c>
      <c r="Q56" s="28" t="str">
        <f t="shared" si="19"/>
        <v xml:space="preserve"> </v>
      </c>
      <c r="R56" s="28" t="str">
        <f t="shared" si="19"/>
        <v xml:space="preserve"> </v>
      </c>
      <c r="S56" s="28" t="str">
        <f t="shared" si="19"/>
        <v xml:space="preserve"> </v>
      </c>
      <c r="T56" s="28" t="str">
        <f t="shared" si="19"/>
        <v xml:space="preserve"> </v>
      </c>
      <c r="U56" s="28" t="str">
        <f t="shared" si="19"/>
        <v xml:space="preserve"> </v>
      </c>
      <c r="V56" s="28" t="str">
        <f t="shared" si="19"/>
        <v xml:space="preserve"> </v>
      </c>
      <c r="W56" s="28" t="str">
        <f t="shared" si="19"/>
        <v xml:space="preserve"> </v>
      </c>
      <c r="X56" s="28" t="str">
        <f t="shared" si="19"/>
        <v xml:space="preserve"> </v>
      </c>
      <c r="Y56" s="28" t="str">
        <f t="shared" si="19"/>
        <v xml:space="preserve"> </v>
      </c>
      <c r="Z56" s="28" t="str">
        <f t="shared" si="19"/>
        <v xml:space="preserve"> </v>
      </c>
      <c r="AA56" s="28" t="str">
        <f t="shared" si="19"/>
        <v xml:space="preserve"> </v>
      </c>
      <c r="AB56" s="28" t="str">
        <f t="shared" si="19"/>
        <v xml:space="preserve"> </v>
      </c>
      <c r="AC56" s="28" t="str">
        <f t="shared" si="19"/>
        <v xml:space="preserve"> </v>
      </c>
      <c r="AD56" s="28" t="str">
        <f t="shared" si="19"/>
        <v xml:space="preserve"> </v>
      </c>
      <c r="AE56" s="28" t="str">
        <f t="shared" si="19"/>
        <v xml:space="preserve"> </v>
      </c>
      <c r="AF56" s="28" t="str">
        <f t="shared" si="19"/>
        <v xml:space="preserve"> </v>
      </c>
      <c r="AG56" s="28" t="str">
        <f t="shared" si="19"/>
        <v xml:space="preserve"> </v>
      </c>
      <c r="AH56" s="28" t="str">
        <f t="shared" si="19"/>
        <v xml:space="preserve"> </v>
      </c>
      <c r="AI56" s="28" t="str">
        <f t="shared" si="19"/>
        <v xml:space="preserve"> </v>
      </c>
      <c r="AJ56" s="28" t="str">
        <f t="shared" si="19"/>
        <v xml:space="preserve"> </v>
      </c>
      <c r="AK56" s="28" t="str">
        <f t="shared" si="19"/>
        <v xml:space="preserve"> </v>
      </c>
      <c r="AL56" s="28" t="str">
        <f t="shared" si="19"/>
        <v xml:space="preserve"> </v>
      </c>
      <c r="AM56" s="28" t="str">
        <f t="shared" si="19"/>
        <v xml:space="preserve"> </v>
      </c>
      <c r="AN56" s="28">
        <f t="shared" si="19"/>
        <v>0</v>
      </c>
    </row>
    <row r="57" spans="1:40" x14ac:dyDescent="0.15">
      <c r="A57" s="146"/>
      <c r="B57" s="146"/>
      <c r="C57" s="79"/>
      <c r="D57" s="142"/>
      <c r="E57" s="75" t="s">
        <v>527</v>
      </c>
      <c r="F57" s="59"/>
      <c r="G57" s="60"/>
      <c r="H57" s="59"/>
      <c r="I57" s="180">
        <v>1.37</v>
      </c>
      <c r="J57" s="107"/>
      <c r="K57" s="145"/>
      <c r="L57" s="145"/>
      <c r="M57" s="148"/>
      <c r="N57" s="4"/>
      <c r="O57" s="7"/>
    </row>
    <row r="58" spans="1:40" x14ac:dyDescent="0.15">
      <c r="A58" s="132"/>
      <c r="B58" s="132"/>
      <c r="C58" s="133"/>
      <c r="D58" s="134"/>
      <c r="E58" s="135"/>
      <c r="F58" s="136"/>
      <c r="G58" s="137"/>
      <c r="H58" s="136"/>
      <c r="I58" s="158" t="s">
        <v>57</v>
      </c>
      <c r="J58" s="138"/>
      <c r="K58" s="159"/>
      <c r="L58" s="159"/>
      <c r="M58" s="160"/>
      <c r="N58" s="4" t="str">
        <f t="shared" ca="1" si="1"/>
        <v/>
      </c>
      <c r="O58" s="47">
        <f>SUM(P58:AN58)</f>
        <v>0.5</v>
      </c>
      <c r="P58" s="22">
        <f t="shared" ref="P58:AN58" si="20">SUM(P60:P60)</f>
        <v>0</v>
      </c>
      <c r="Q58" s="22">
        <f t="shared" si="20"/>
        <v>0</v>
      </c>
      <c r="R58" s="22">
        <f t="shared" si="20"/>
        <v>0</v>
      </c>
      <c r="S58" s="22">
        <f t="shared" si="20"/>
        <v>0</v>
      </c>
      <c r="T58" s="22">
        <f t="shared" si="20"/>
        <v>0</v>
      </c>
      <c r="U58" s="22">
        <f t="shared" si="20"/>
        <v>0</v>
      </c>
      <c r="V58" s="22">
        <f t="shared" si="20"/>
        <v>0</v>
      </c>
      <c r="W58" s="22">
        <f t="shared" si="20"/>
        <v>0.5</v>
      </c>
      <c r="X58" s="22">
        <f t="shared" si="20"/>
        <v>0</v>
      </c>
      <c r="Y58" s="22">
        <f t="shared" si="20"/>
        <v>0</v>
      </c>
      <c r="Z58" s="22">
        <f t="shared" si="20"/>
        <v>0</v>
      </c>
      <c r="AA58" s="22">
        <f t="shared" si="20"/>
        <v>0</v>
      </c>
      <c r="AB58" s="22">
        <f t="shared" si="20"/>
        <v>0</v>
      </c>
      <c r="AC58" s="22">
        <f t="shared" si="20"/>
        <v>0</v>
      </c>
      <c r="AD58" s="22">
        <f t="shared" si="20"/>
        <v>0</v>
      </c>
      <c r="AE58" s="22">
        <f t="shared" si="20"/>
        <v>0</v>
      </c>
      <c r="AF58" s="22">
        <f t="shared" si="20"/>
        <v>0</v>
      </c>
      <c r="AG58" s="22">
        <f t="shared" si="20"/>
        <v>0</v>
      </c>
      <c r="AH58" s="22">
        <f t="shared" si="20"/>
        <v>0</v>
      </c>
      <c r="AI58" s="22">
        <f t="shared" si="20"/>
        <v>0</v>
      </c>
      <c r="AJ58" s="22">
        <f t="shared" si="20"/>
        <v>0</v>
      </c>
      <c r="AK58" s="22">
        <f t="shared" si="20"/>
        <v>0</v>
      </c>
      <c r="AL58" s="22">
        <f t="shared" si="20"/>
        <v>0</v>
      </c>
      <c r="AM58" s="22">
        <f t="shared" si="20"/>
        <v>0</v>
      </c>
      <c r="AN58" s="22">
        <f t="shared" si="20"/>
        <v>0</v>
      </c>
    </row>
    <row r="59" spans="1:40" x14ac:dyDescent="0.15">
      <c r="A59" s="140" t="s">
        <v>97</v>
      </c>
      <c r="B59" s="140" t="s">
        <v>54</v>
      </c>
      <c r="C59" s="161" t="s">
        <v>98</v>
      </c>
      <c r="D59" s="142" t="s">
        <v>10</v>
      </c>
      <c r="E59" s="143"/>
      <c r="F59" s="61"/>
      <c r="G59" s="106"/>
      <c r="H59" s="109"/>
      <c r="I59" s="144">
        <f>SUM(I60:I61)</f>
        <v>4.5</v>
      </c>
      <c r="J59" s="107">
        <f>I59/2</f>
        <v>2.25</v>
      </c>
      <c r="K59" s="145"/>
      <c r="L59" s="145"/>
      <c r="M59" s="83">
        <v>1</v>
      </c>
      <c r="N59" s="4" t="str">
        <f t="shared" ca="1" si="1"/>
        <v/>
      </c>
      <c r="O59" s="47">
        <f>SUM(P59:AN59)</f>
        <v>2.0833333333333332E-2</v>
      </c>
      <c r="P59" s="21">
        <f>P58/24</f>
        <v>0</v>
      </c>
      <c r="Q59" s="21">
        <f t="shared" ref="Q59:AJ59" si="21">Q58/24</f>
        <v>0</v>
      </c>
      <c r="R59" s="21">
        <f t="shared" si="21"/>
        <v>0</v>
      </c>
      <c r="S59" s="21">
        <f t="shared" si="21"/>
        <v>0</v>
      </c>
      <c r="T59" s="21">
        <f t="shared" si="21"/>
        <v>0</v>
      </c>
      <c r="U59" s="21">
        <f t="shared" si="21"/>
        <v>0</v>
      </c>
      <c r="V59" s="21">
        <f t="shared" si="21"/>
        <v>0</v>
      </c>
      <c r="W59" s="21">
        <f t="shared" si="21"/>
        <v>2.0833333333333332E-2</v>
      </c>
      <c r="X59" s="21">
        <f t="shared" si="21"/>
        <v>0</v>
      </c>
      <c r="Y59" s="21">
        <f t="shared" si="21"/>
        <v>0</v>
      </c>
      <c r="Z59" s="21">
        <f t="shared" si="21"/>
        <v>0</v>
      </c>
      <c r="AA59" s="21">
        <f t="shared" si="21"/>
        <v>0</v>
      </c>
      <c r="AB59" s="21">
        <f t="shared" si="21"/>
        <v>0</v>
      </c>
      <c r="AC59" s="21">
        <f t="shared" si="21"/>
        <v>0</v>
      </c>
      <c r="AD59" s="21">
        <f t="shared" si="21"/>
        <v>0</v>
      </c>
      <c r="AE59" s="21">
        <f t="shared" si="21"/>
        <v>0</v>
      </c>
      <c r="AF59" s="21">
        <f t="shared" si="21"/>
        <v>0</v>
      </c>
      <c r="AG59" s="21">
        <f t="shared" si="21"/>
        <v>0</v>
      </c>
      <c r="AH59" s="21">
        <f t="shared" si="21"/>
        <v>0</v>
      </c>
      <c r="AI59" s="21">
        <f t="shared" si="21"/>
        <v>0</v>
      </c>
      <c r="AJ59" s="21">
        <f t="shared" si="21"/>
        <v>0</v>
      </c>
      <c r="AK59" s="21">
        <f>AK58/24</f>
        <v>0</v>
      </c>
      <c r="AL59" s="21">
        <f>AL58/24</f>
        <v>0</v>
      </c>
      <c r="AM59" s="21">
        <f t="shared" ref="AM59:AN59" si="22">AM58/24</f>
        <v>0</v>
      </c>
      <c r="AN59" s="21">
        <f t="shared" si="22"/>
        <v>0</v>
      </c>
    </row>
    <row r="60" spans="1:40" x14ac:dyDescent="0.15">
      <c r="A60" s="173"/>
      <c r="B60" s="173"/>
      <c r="C60" s="79"/>
      <c r="D60" s="63"/>
      <c r="E60" s="73" t="s">
        <v>75</v>
      </c>
      <c r="F60" s="68" t="s">
        <v>18</v>
      </c>
      <c r="G60" s="60" t="s">
        <v>55</v>
      </c>
      <c r="H60" s="59">
        <v>0.5</v>
      </c>
      <c r="I60" s="156">
        <f>SUM(H60:H60)</f>
        <v>0.5</v>
      </c>
      <c r="J60" s="156"/>
      <c r="K60" s="162"/>
      <c r="L60" s="162"/>
      <c r="M60" s="4"/>
      <c r="N60" s="4" t="str">
        <f t="shared" ca="1" si="1"/>
        <v/>
      </c>
      <c r="O60" s="7"/>
      <c r="P60" s="28" t="str">
        <f t="shared" ref="P60:AN60" si="23">IF($F60=P$1,$H60," ")</f>
        <v xml:space="preserve"> </v>
      </c>
      <c r="Q60" s="28" t="str">
        <f t="shared" si="23"/>
        <v xml:space="preserve"> </v>
      </c>
      <c r="R60" s="28" t="str">
        <f t="shared" si="23"/>
        <v xml:space="preserve"> </v>
      </c>
      <c r="S60" s="28" t="str">
        <f t="shared" si="23"/>
        <v xml:space="preserve"> </v>
      </c>
      <c r="T60" s="28" t="str">
        <f t="shared" si="23"/>
        <v xml:space="preserve"> </v>
      </c>
      <c r="U60" s="28" t="str">
        <f t="shared" si="23"/>
        <v xml:space="preserve"> </v>
      </c>
      <c r="V60" s="28" t="str">
        <f t="shared" si="23"/>
        <v xml:space="preserve"> </v>
      </c>
      <c r="W60" s="28">
        <f t="shared" si="23"/>
        <v>0.5</v>
      </c>
      <c r="X60" s="28" t="str">
        <f t="shared" si="23"/>
        <v xml:space="preserve"> </v>
      </c>
      <c r="Y60" s="28" t="str">
        <f t="shared" si="23"/>
        <v xml:space="preserve"> </v>
      </c>
      <c r="Z60" s="28" t="str">
        <f t="shared" si="23"/>
        <v xml:space="preserve"> </v>
      </c>
      <c r="AA60" s="28" t="str">
        <f t="shared" si="23"/>
        <v xml:space="preserve"> </v>
      </c>
      <c r="AB60" s="28" t="str">
        <f t="shared" si="23"/>
        <v xml:space="preserve"> </v>
      </c>
      <c r="AC60" s="28" t="str">
        <f t="shared" si="23"/>
        <v xml:space="preserve"> </v>
      </c>
      <c r="AD60" s="28" t="str">
        <f t="shared" si="23"/>
        <v xml:space="preserve"> </v>
      </c>
      <c r="AE60" s="28" t="str">
        <f t="shared" si="23"/>
        <v xml:space="preserve"> </v>
      </c>
      <c r="AF60" s="28" t="str">
        <f t="shared" si="23"/>
        <v xml:space="preserve"> </v>
      </c>
      <c r="AG60" s="28" t="str">
        <f t="shared" si="23"/>
        <v xml:space="preserve"> </v>
      </c>
      <c r="AH60" s="28" t="str">
        <f t="shared" si="23"/>
        <v xml:space="preserve"> </v>
      </c>
      <c r="AI60" s="28" t="str">
        <f t="shared" si="23"/>
        <v xml:space="preserve"> </v>
      </c>
      <c r="AJ60" s="28" t="str">
        <f t="shared" si="23"/>
        <v xml:space="preserve"> </v>
      </c>
      <c r="AK60" s="28" t="str">
        <f t="shared" si="23"/>
        <v xml:space="preserve"> </v>
      </c>
      <c r="AL60" s="28" t="str">
        <f t="shared" si="23"/>
        <v xml:space="preserve"> </v>
      </c>
      <c r="AM60" s="28" t="str">
        <f t="shared" si="23"/>
        <v xml:space="preserve"> </v>
      </c>
      <c r="AN60" s="28" t="str">
        <f t="shared" si="23"/>
        <v xml:space="preserve"> </v>
      </c>
    </row>
    <row r="61" spans="1:40" x14ac:dyDescent="0.15">
      <c r="A61" s="146"/>
      <c r="B61" s="146"/>
      <c r="C61" s="90"/>
      <c r="D61" s="79"/>
      <c r="E61" s="105" t="s">
        <v>516</v>
      </c>
      <c r="F61" s="68"/>
      <c r="G61" s="60"/>
      <c r="H61" s="59"/>
      <c r="I61" s="273">
        <v>4</v>
      </c>
      <c r="J61" s="107"/>
      <c r="K61" s="145"/>
      <c r="L61" s="145"/>
      <c r="M61" s="148"/>
      <c r="N61" s="4"/>
      <c r="O61" s="7"/>
    </row>
    <row r="62" spans="1:40" x14ac:dyDescent="0.15">
      <c r="A62" s="132"/>
      <c r="B62" s="132"/>
      <c r="C62" s="133"/>
      <c r="D62" s="134"/>
      <c r="E62" s="135"/>
      <c r="F62" s="136"/>
      <c r="G62" s="137"/>
      <c r="H62" s="136"/>
      <c r="I62" s="158"/>
      <c r="J62" s="138"/>
      <c r="K62" s="159"/>
      <c r="L62" s="159"/>
      <c r="M62" s="160"/>
      <c r="N62" s="4" t="str">
        <f t="shared" ref="N62:N63" ca="1" si="24">IF(YEAR(L62)=YEAR(TODAY()),IF(MONTH(L62)-MONTH(TODAY())&gt;0,IF(MONTH(L62)-MONTH(TODAY())&lt;=3,"Renovar Contrato?",""),""),"")</f>
        <v/>
      </c>
      <c r="O62" s="47">
        <f>SUM(P62:AN62)</f>
        <v>3.5</v>
      </c>
      <c r="P62" s="22">
        <f t="shared" ref="P62:AN62" si="25">SUM(P64:P74)</f>
        <v>0</v>
      </c>
      <c r="Q62" s="22">
        <f t="shared" si="25"/>
        <v>1</v>
      </c>
      <c r="R62" s="22">
        <f t="shared" si="25"/>
        <v>0</v>
      </c>
      <c r="S62" s="22">
        <f t="shared" si="25"/>
        <v>0</v>
      </c>
      <c r="T62" s="22">
        <f t="shared" si="25"/>
        <v>0</v>
      </c>
      <c r="U62" s="22">
        <f t="shared" si="25"/>
        <v>0</v>
      </c>
      <c r="V62" s="22">
        <f t="shared" si="25"/>
        <v>0</v>
      </c>
      <c r="W62" s="22">
        <f t="shared" si="25"/>
        <v>2</v>
      </c>
      <c r="X62" s="22">
        <f t="shared" si="25"/>
        <v>0</v>
      </c>
      <c r="Y62" s="22">
        <f t="shared" si="25"/>
        <v>0</v>
      </c>
      <c r="Z62" s="22">
        <f t="shared" si="25"/>
        <v>0</v>
      </c>
      <c r="AA62" s="22">
        <f t="shared" si="25"/>
        <v>0</v>
      </c>
      <c r="AB62" s="22">
        <f t="shared" si="25"/>
        <v>0</v>
      </c>
      <c r="AC62" s="22">
        <f t="shared" si="25"/>
        <v>0</v>
      </c>
      <c r="AD62" s="22">
        <f t="shared" si="25"/>
        <v>0</v>
      </c>
      <c r="AE62" s="22">
        <f t="shared" si="25"/>
        <v>0</v>
      </c>
      <c r="AF62" s="22">
        <f t="shared" si="25"/>
        <v>0</v>
      </c>
      <c r="AG62" s="22">
        <f t="shared" si="25"/>
        <v>0</v>
      </c>
      <c r="AH62" s="22">
        <f t="shared" si="25"/>
        <v>0</v>
      </c>
      <c r="AI62" s="22">
        <f t="shared" si="25"/>
        <v>0</v>
      </c>
      <c r="AJ62" s="22">
        <f t="shared" si="25"/>
        <v>0</v>
      </c>
      <c r="AK62" s="22">
        <f t="shared" si="25"/>
        <v>0</v>
      </c>
      <c r="AL62" s="22">
        <f t="shared" si="25"/>
        <v>0</v>
      </c>
      <c r="AM62" s="22">
        <f t="shared" si="25"/>
        <v>0.5</v>
      </c>
      <c r="AN62" s="22">
        <f t="shared" si="25"/>
        <v>0</v>
      </c>
    </row>
    <row r="63" spans="1:40" x14ac:dyDescent="0.15">
      <c r="A63" s="278" t="s">
        <v>467</v>
      </c>
      <c r="B63" s="140" t="s">
        <v>54</v>
      </c>
      <c r="C63" s="141" t="s">
        <v>237</v>
      </c>
      <c r="D63" s="142" t="s">
        <v>10</v>
      </c>
      <c r="E63" s="143"/>
      <c r="F63" s="61"/>
      <c r="G63" s="106"/>
      <c r="H63" s="109"/>
      <c r="I63" s="144">
        <f>SUM(I64:I76)</f>
        <v>24.71</v>
      </c>
      <c r="J63" s="107">
        <f>I63/2</f>
        <v>12.355</v>
      </c>
      <c r="K63" s="154"/>
      <c r="L63" s="154"/>
      <c r="M63" s="83">
        <v>1</v>
      </c>
      <c r="N63" s="4" t="str">
        <f t="shared" ca="1" si="24"/>
        <v/>
      </c>
      <c r="O63" s="47">
        <f>SUM(P63:AN63)</f>
        <v>0.14583333333333334</v>
      </c>
      <c r="P63" s="21">
        <f>P62/24</f>
        <v>0</v>
      </c>
      <c r="Q63" s="21">
        <f t="shared" ref="Q63:AJ63" si="26">Q62/24</f>
        <v>4.1666666666666664E-2</v>
      </c>
      <c r="R63" s="21">
        <f t="shared" si="26"/>
        <v>0</v>
      </c>
      <c r="S63" s="21">
        <f t="shared" si="26"/>
        <v>0</v>
      </c>
      <c r="T63" s="21">
        <f t="shared" si="26"/>
        <v>0</v>
      </c>
      <c r="U63" s="21">
        <f t="shared" si="26"/>
        <v>0</v>
      </c>
      <c r="V63" s="21">
        <f t="shared" si="26"/>
        <v>0</v>
      </c>
      <c r="W63" s="21">
        <f t="shared" si="26"/>
        <v>8.3333333333333329E-2</v>
      </c>
      <c r="X63" s="21">
        <f t="shared" si="26"/>
        <v>0</v>
      </c>
      <c r="Y63" s="21">
        <f t="shared" si="26"/>
        <v>0</v>
      </c>
      <c r="Z63" s="21">
        <f t="shared" si="26"/>
        <v>0</v>
      </c>
      <c r="AA63" s="21">
        <f t="shared" si="26"/>
        <v>0</v>
      </c>
      <c r="AB63" s="21">
        <f t="shared" si="26"/>
        <v>0</v>
      </c>
      <c r="AC63" s="21">
        <f t="shared" si="26"/>
        <v>0</v>
      </c>
      <c r="AD63" s="21">
        <f t="shared" si="26"/>
        <v>0</v>
      </c>
      <c r="AE63" s="21">
        <f t="shared" si="26"/>
        <v>0</v>
      </c>
      <c r="AF63" s="21">
        <f t="shared" si="26"/>
        <v>0</v>
      </c>
      <c r="AG63" s="21">
        <f t="shared" si="26"/>
        <v>0</v>
      </c>
      <c r="AH63" s="21">
        <f t="shared" si="26"/>
        <v>0</v>
      </c>
      <c r="AI63" s="21">
        <f t="shared" si="26"/>
        <v>0</v>
      </c>
      <c r="AJ63" s="21">
        <f t="shared" si="26"/>
        <v>0</v>
      </c>
      <c r="AK63" s="21">
        <f>AK62/24</f>
        <v>0</v>
      </c>
      <c r="AL63" s="21">
        <f>AL62/24</f>
        <v>0</v>
      </c>
      <c r="AM63" s="21">
        <f t="shared" ref="AM63:AN63" si="27">AM62/24</f>
        <v>2.0833333333333332E-2</v>
      </c>
      <c r="AN63" s="21">
        <f t="shared" si="27"/>
        <v>0</v>
      </c>
    </row>
    <row r="64" spans="1:40" x14ac:dyDescent="0.15">
      <c r="A64" s="146"/>
      <c r="B64" s="175"/>
      <c r="C64" s="71"/>
      <c r="D64" s="176"/>
      <c r="E64" s="51" t="s">
        <v>431</v>
      </c>
      <c r="F64" s="59" t="s">
        <v>24</v>
      </c>
      <c r="G64" s="60" t="s">
        <v>62</v>
      </c>
      <c r="H64" s="59">
        <v>2</v>
      </c>
      <c r="I64" s="156">
        <f>SUM(H64:H65)</f>
        <v>4</v>
      </c>
      <c r="J64" s="153"/>
      <c r="K64" s="154"/>
      <c r="L64" s="154"/>
      <c r="M64" s="155"/>
      <c r="N64" s="4"/>
      <c r="O64" s="7"/>
    </row>
    <row r="65" spans="1:40" x14ac:dyDescent="0.15">
      <c r="A65" s="146"/>
      <c r="B65" s="175"/>
      <c r="C65" s="71"/>
      <c r="D65" s="176"/>
      <c r="E65" s="51" t="s">
        <v>432</v>
      </c>
      <c r="F65" s="59" t="s">
        <v>24</v>
      </c>
      <c r="G65" s="60" t="s">
        <v>62</v>
      </c>
      <c r="H65" s="59">
        <v>2</v>
      </c>
      <c r="I65" s="156"/>
      <c r="J65" s="153"/>
      <c r="K65" s="154"/>
      <c r="L65" s="154"/>
      <c r="M65" s="155"/>
      <c r="N65" s="4"/>
      <c r="O65" s="7"/>
    </row>
    <row r="66" spans="1:40" x14ac:dyDescent="0.15">
      <c r="A66" s="175"/>
      <c r="B66" s="175"/>
      <c r="C66" s="79"/>
      <c r="D66" s="151"/>
      <c r="E66" s="105" t="s">
        <v>104</v>
      </c>
      <c r="F66" s="59" t="s">
        <v>13</v>
      </c>
      <c r="G66" s="60" t="s">
        <v>63</v>
      </c>
      <c r="H66" s="59">
        <v>1</v>
      </c>
      <c r="I66" s="156">
        <f>SUM(H66:H74)</f>
        <v>12.5</v>
      </c>
      <c r="J66" s="153"/>
      <c r="K66" s="154"/>
      <c r="L66" s="154"/>
      <c r="M66" s="155"/>
      <c r="N66" s="4" t="str">
        <f t="shared" ref="N66:N67" ca="1" si="28">IF(YEAR(L66)=YEAR(TODAY()),IF(MONTH(L66)-MONTH(TODAY())&gt;0,IF(MONTH(L66)-MONTH(TODAY())&lt;=3,"Renovar Contrato?",""),""),"")</f>
        <v/>
      </c>
      <c r="O66" s="7"/>
      <c r="P66" s="28" t="str">
        <f t="shared" ref="P66:AN71" si="29">IF($F66=P$1,$H66," ")</f>
        <v xml:space="preserve"> </v>
      </c>
      <c r="Q66" s="28">
        <f t="shared" si="29"/>
        <v>1</v>
      </c>
      <c r="R66" s="28" t="str">
        <f t="shared" si="29"/>
        <v xml:space="preserve"> </v>
      </c>
      <c r="S66" s="28" t="str">
        <f t="shared" si="29"/>
        <v xml:space="preserve"> </v>
      </c>
      <c r="T66" s="28" t="str">
        <f t="shared" si="29"/>
        <v xml:space="preserve"> </v>
      </c>
      <c r="U66" s="28" t="str">
        <f t="shared" si="29"/>
        <v xml:space="preserve"> </v>
      </c>
      <c r="V66" s="28" t="str">
        <f t="shared" si="29"/>
        <v xml:space="preserve"> </v>
      </c>
      <c r="W66" s="28" t="str">
        <f t="shared" si="29"/>
        <v xml:space="preserve"> </v>
      </c>
      <c r="X66" s="28" t="str">
        <f t="shared" si="29"/>
        <v xml:space="preserve"> </v>
      </c>
      <c r="Y66" s="28" t="str">
        <f t="shared" si="29"/>
        <v xml:space="preserve"> </v>
      </c>
      <c r="Z66" s="28" t="str">
        <f t="shared" si="29"/>
        <v xml:space="preserve"> </v>
      </c>
      <c r="AA66" s="28" t="str">
        <f t="shared" si="29"/>
        <v xml:space="preserve"> </v>
      </c>
      <c r="AB66" s="28" t="str">
        <f t="shared" si="29"/>
        <v xml:space="preserve"> </v>
      </c>
      <c r="AC66" s="28" t="str">
        <f t="shared" si="29"/>
        <v xml:space="preserve"> </v>
      </c>
      <c r="AD66" s="28" t="str">
        <f t="shared" si="29"/>
        <v xml:space="preserve"> </v>
      </c>
      <c r="AE66" s="28" t="str">
        <f t="shared" si="29"/>
        <v xml:space="preserve"> </v>
      </c>
      <c r="AF66" s="28" t="str">
        <f t="shared" si="29"/>
        <v xml:space="preserve"> </v>
      </c>
      <c r="AG66" s="28" t="str">
        <f t="shared" si="29"/>
        <v xml:space="preserve"> </v>
      </c>
      <c r="AH66" s="28" t="str">
        <f t="shared" si="29"/>
        <v xml:space="preserve"> </v>
      </c>
      <c r="AI66" s="28" t="str">
        <f t="shared" si="29"/>
        <v xml:space="preserve"> </v>
      </c>
      <c r="AJ66" s="28" t="str">
        <f t="shared" si="29"/>
        <v xml:space="preserve"> </v>
      </c>
      <c r="AK66" s="28" t="str">
        <f t="shared" si="29"/>
        <v xml:space="preserve"> </v>
      </c>
      <c r="AL66" s="28" t="str">
        <f t="shared" si="29"/>
        <v xml:space="preserve"> </v>
      </c>
      <c r="AM66" s="28" t="str">
        <f t="shared" si="29"/>
        <v xml:space="preserve"> </v>
      </c>
      <c r="AN66" s="28" t="str">
        <f t="shared" si="29"/>
        <v xml:space="preserve"> </v>
      </c>
    </row>
    <row r="67" spans="1:40" x14ac:dyDescent="0.15">
      <c r="A67" s="175"/>
      <c r="B67" s="175"/>
      <c r="C67" s="79"/>
      <c r="D67" s="151"/>
      <c r="E67" s="73" t="s">
        <v>230</v>
      </c>
      <c r="F67" s="165" t="s">
        <v>18</v>
      </c>
      <c r="G67" s="110" t="s">
        <v>58</v>
      </c>
      <c r="H67" s="68">
        <v>2</v>
      </c>
      <c r="I67" s="156"/>
      <c r="J67" s="153"/>
      <c r="K67" s="154"/>
      <c r="L67" s="154"/>
      <c r="M67" s="155"/>
      <c r="N67" s="4" t="str">
        <f t="shared" ca="1" si="28"/>
        <v/>
      </c>
      <c r="O67" s="7"/>
      <c r="P67" s="28" t="str">
        <f t="shared" si="29"/>
        <v xml:space="preserve"> </v>
      </c>
      <c r="Q67" s="28" t="str">
        <f t="shared" si="29"/>
        <v xml:space="preserve"> </v>
      </c>
      <c r="R67" s="28" t="str">
        <f t="shared" si="29"/>
        <v xml:space="preserve"> </v>
      </c>
      <c r="S67" s="28" t="str">
        <f t="shared" si="29"/>
        <v xml:space="preserve"> </v>
      </c>
      <c r="T67" s="28" t="str">
        <f t="shared" si="29"/>
        <v xml:space="preserve"> </v>
      </c>
      <c r="U67" s="28" t="str">
        <f t="shared" si="29"/>
        <v xml:space="preserve"> </v>
      </c>
      <c r="V67" s="28" t="str">
        <f t="shared" si="29"/>
        <v xml:space="preserve"> </v>
      </c>
      <c r="W67" s="28">
        <f t="shared" si="29"/>
        <v>2</v>
      </c>
      <c r="X67" s="28" t="str">
        <f t="shared" si="29"/>
        <v xml:space="preserve"> </v>
      </c>
      <c r="Y67" s="28" t="str">
        <f t="shared" si="29"/>
        <v xml:space="preserve"> </v>
      </c>
      <c r="Z67" s="28" t="str">
        <f t="shared" si="29"/>
        <v xml:space="preserve"> </v>
      </c>
      <c r="AA67" s="28" t="str">
        <f t="shared" si="29"/>
        <v xml:space="preserve"> </v>
      </c>
      <c r="AB67" s="28" t="str">
        <f t="shared" si="29"/>
        <v xml:space="preserve"> </v>
      </c>
      <c r="AC67" s="28" t="str">
        <f t="shared" si="29"/>
        <v xml:space="preserve"> </v>
      </c>
      <c r="AD67" s="28" t="str">
        <f t="shared" si="29"/>
        <v xml:space="preserve"> </v>
      </c>
      <c r="AE67" s="28" t="str">
        <f t="shared" si="29"/>
        <v xml:space="preserve"> </v>
      </c>
      <c r="AF67" s="28" t="str">
        <f t="shared" si="29"/>
        <v xml:space="preserve"> </v>
      </c>
      <c r="AG67" s="28" t="str">
        <f t="shared" si="29"/>
        <v xml:space="preserve"> </v>
      </c>
      <c r="AH67" s="28" t="str">
        <f t="shared" si="29"/>
        <v xml:space="preserve"> </v>
      </c>
      <c r="AI67" s="28" t="str">
        <f t="shared" si="29"/>
        <v xml:space="preserve"> </v>
      </c>
      <c r="AJ67" s="28" t="str">
        <f t="shared" si="29"/>
        <v xml:space="preserve"> </v>
      </c>
      <c r="AK67" s="28" t="str">
        <f t="shared" si="29"/>
        <v xml:space="preserve"> </v>
      </c>
      <c r="AL67" s="28" t="str">
        <f t="shared" si="29"/>
        <v xml:space="preserve"> </v>
      </c>
      <c r="AM67" s="28" t="str">
        <f t="shared" si="29"/>
        <v xml:space="preserve"> </v>
      </c>
      <c r="AN67" s="28" t="str">
        <f t="shared" si="29"/>
        <v xml:space="preserve"> </v>
      </c>
    </row>
    <row r="68" spans="1:40" x14ac:dyDescent="0.15">
      <c r="A68" s="175"/>
      <c r="B68" s="175"/>
      <c r="C68" s="79"/>
      <c r="D68" s="151"/>
      <c r="E68" s="73" t="s">
        <v>105</v>
      </c>
      <c r="F68" s="165" t="s">
        <v>18</v>
      </c>
      <c r="G68" s="110" t="s">
        <v>58</v>
      </c>
      <c r="H68" s="68">
        <v>2</v>
      </c>
      <c r="I68" s="156"/>
      <c r="J68" s="153"/>
      <c r="K68" s="154"/>
      <c r="L68" s="154"/>
      <c r="M68" s="155"/>
      <c r="N68" s="4"/>
      <c r="O68" s="7"/>
    </row>
    <row r="69" spans="1:40" x14ac:dyDescent="0.15">
      <c r="A69" s="175"/>
      <c r="B69" s="175"/>
      <c r="C69" s="79"/>
      <c r="D69" s="151"/>
      <c r="E69" s="75" t="s">
        <v>50</v>
      </c>
      <c r="F69" s="68" t="s">
        <v>24</v>
      </c>
      <c r="G69" s="282" t="s">
        <v>59</v>
      </c>
      <c r="H69" s="89">
        <v>0.5</v>
      </c>
      <c r="I69" s="156"/>
      <c r="J69" s="153"/>
      <c r="K69" s="154"/>
      <c r="L69" s="154"/>
      <c r="M69" s="155"/>
      <c r="N69" s="4"/>
      <c r="O69" s="7"/>
    </row>
    <row r="70" spans="1:40" x14ac:dyDescent="0.15">
      <c r="A70" s="175"/>
      <c r="B70" s="175"/>
      <c r="C70" s="79"/>
      <c r="D70" s="150" t="s">
        <v>421</v>
      </c>
      <c r="E70" s="105" t="s">
        <v>522</v>
      </c>
      <c r="F70" s="59" t="s">
        <v>22</v>
      </c>
      <c r="G70" s="60" t="s">
        <v>63</v>
      </c>
      <c r="H70" s="59">
        <v>2</v>
      </c>
      <c r="I70" s="156"/>
      <c r="J70" s="153"/>
      <c r="K70" s="154"/>
      <c r="L70" s="154"/>
      <c r="M70" s="155"/>
      <c r="N70" s="4"/>
      <c r="O70" s="7"/>
    </row>
    <row r="71" spans="1:40" x14ac:dyDescent="0.15">
      <c r="A71" s="175"/>
      <c r="B71" s="175"/>
      <c r="C71" s="90"/>
      <c r="D71" s="79" t="s">
        <v>99</v>
      </c>
      <c r="E71" s="336" t="s">
        <v>241</v>
      </c>
      <c r="F71" s="337" t="s">
        <v>22</v>
      </c>
      <c r="G71" s="337" t="s">
        <v>60</v>
      </c>
      <c r="H71" s="338">
        <v>0.5</v>
      </c>
      <c r="I71" s="156"/>
      <c r="J71" s="153"/>
      <c r="K71" s="154"/>
      <c r="L71" s="154"/>
      <c r="M71" s="155"/>
      <c r="N71" s="4" t="str">
        <f t="shared" ref="N71" ca="1" si="30">IF(YEAR(L71)=YEAR(TODAY()),IF(MONTH(L71)-MONTH(TODAY())&gt;0,IF(MONTH(L71)-MONTH(TODAY())&lt;=3,"Renovar Contrato?",""),""),"")</f>
        <v/>
      </c>
      <c r="O71" s="7"/>
      <c r="P71" s="28" t="str">
        <f t="shared" si="29"/>
        <v xml:space="preserve"> </v>
      </c>
      <c r="Q71" s="28" t="str">
        <f t="shared" si="29"/>
        <v xml:space="preserve"> </v>
      </c>
      <c r="R71" s="28" t="str">
        <f t="shared" si="29"/>
        <v xml:space="preserve"> </v>
      </c>
      <c r="S71" s="28" t="str">
        <f t="shared" si="29"/>
        <v xml:space="preserve"> </v>
      </c>
      <c r="T71" s="28" t="str">
        <f t="shared" si="29"/>
        <v xml:space="preserve"> </v>
      </c>
      <c r="U71" s="28" t="str">
        <f t="shared" si="29"/>
        <v xml:space="preserve"> </v>
      </c>
      <c r="V71" s="28" t="str">
        <f t="shared" si="29"/>
        <v xml:space="preserve"> </v>
      </c>
      <c r="W71" s="28" t="str">
        <f t="shared" si="29"/>
        <v xml:space="preserve"> </v>
      </c>
      <c r="X71" s="28" t="str">
        <f t="shared" si="29"/>
        <v xml:space="preserve"> </v>
      </c>
      <c r="Y71" s="28" t="str">
        <f t="shared" si="29"/>
        <v xml:space="preserve"> </v>
      </c>
      <c r="Z71" s="28" t="str">
        <f t="shared" si="29"/>
        <v xml:space="preserve"> </v>
      </c>
      <c r="AA71" s="28" t="str">
        <f t="shared" si="29"/>
        <v xml:space="preserve"> </v>
      </c>
      <c r="AB71" s="28" t="str">
        <f t="shared" si="29"/>
        <v xml:space="preserve"> </v>
      </c>
      <c r="AC71" s="28" t="str">
        <f t="shared" si="29"/>
        <v xml:space="preserve"> </v>
      </c>
      <c r="AD71" s="28" t="str">
        <f t="shared" si="29"/>
        <v xml:space="preserve"> </v>
      </c>
      <c r="AE71" s="28" t="str">
        <f t="shared" si="29"/>
        <v xml:space="preserve"> </v>
      </c>
      <c r="AF71" s="28" t="str">
        <f t="shared" si="29"/>
        <v xml:space="preserve"> </v>
      </c>
      <c r="AG71" s="28" t="str">
        <f t="shared" si="29"/>
        <v xml:space="preserve"> </v>
      </c>
      <c r="AH71" s="28" t="str">
        <f t="shared" si="29"/>
        <v xml:space="preserve"> </v>
      </c>
      <c r="AI71" s="28" t="str">
        <f t="shared" si="29"/>
        <v xml:space="preserve"> </v>
      </c>
      <c r="AJ71" s="28" t="str">
        <f t="shared" si="29"/>
        <v xml:space="preserve"> </v>
      </c>
      <c r="AK71" s="28" t="str">
        <f t="shared" si="29"/>
        <v xml:space="preserve"> </v>
      </c>
      <c r="AL71" s="28" t="str">
        <f t="shared" si="29"/>
        <v xml:space="preserve"> </v>
      </c>
      <c r="AM71" s="28">
        <f t="shared" si="29"/>
        <v>0.5</v>
      </c>
      <c r="AN71" s="28" t="str">
        <f t="shared" si="29"/>
        <v xml:space="preserve"> </v>
      </c>
    </row>
    <row r="72" spans="1:40" x14ac:dyDescent="0.15">
      <c r="A72" s="175"/>
      <c r="B72" s="175"/>
      <c r="C72" s="90"/>
      <c r="D72" s="79" t="s">
        <v>82</v>
      </c>
      <c r="E72" s="75" t="s">
        <v>83</v>
      </c>
      <c r="F72" s="68" t="s">
        <v>22</v>
      </c>
      <c r="G72" s="76" t="s">
        <v>60</v>
      </c>
      <c r="H72" s="172">
        <v>2.5</v>
      </c>
      <c r="I72" s="156"/>
      <c r="J72" s="153"/>
      <c r="K72" s="154"/>
      <c r="L72" s="154"/>
      <c r="M72" s="155"/>
      <c r="N72" s="4"/>
      <c r="O72" s="7"/>
    </row>
    <row r="73" spans="1:40" x14ac:dyDescent="0.15">
      <c r="A73" s="175"/>
      <c r="B73" s="175"/>
      <c r="C73" s="90"/>
      <c r="D73" s="150" t="s">
        <v>422</v>
      </c>
      <c r="E73" s="105" t="s">
        <v>678</v>
      </c>
      <c r="F73" s="59" t="s">
        <v>22</v>
      </c>
      <c r="G73" s="60" t="s">
        <v>59</v>
      </c>
      <c r="H73" s="59">
        <v>2</v>
      </c>
      <c r="I73" s="156"/>
      <c r="J73" s="153"/>
      <c r="K73" s="154"/>
      <c r="L73" s="154"/>
      <c r="M73" s="155"/>
      <c r="N73" s="4"/>
      <c r="O73" s="7"/>
    </row>
    <row r="74" spans="1:40" x14ac:dyDescent="0.15">
      <c r="A74" s="175"/>
      <c r="B74" s="175"/>
      <c r="C74" s="90"/>
      <c r="D74" s="79"/>
      <c r="E74" s="105" t="s">
        <v>417</v>
      </c>
      <c r="F74" s="68" t="s">
        <v>21</v>
      </c>
      <c r="G74" s="76"/>
      <c r="H74" s="172"/>
      <c r="I74" s="272">
        <v>4</v>
      </c>
      <c r="J74" s="153"/>
      <c r="K74" s="154"/>
      <c r="L74" s="154"/>
      <c r="M74" s="155"/>
      <c r="N74" s="4"/>
      <c r="O74" s="7"/>
    </row>
    <row r="75" spans="1:40" x14ac:dyDescent="0.15">
      <c r="A75" s="175"/>
      <c r="B75" s="175"/>
      <c r="C75" s="90"/>
      <c r="D75" s="79"/>
      <c r="E75" s="105" t="s">
        <v>523</v>
      </c>
      <c r="F75" s="68"/>
      <c r="G75" s="76"/>
      <c r="H75" s="172"/>
      <c r="I75" s="272">
        <v>4</v>
      </c>
      <c r="J75" s="153"/>
      <c r="K75" s="154"/>
      <c r="L75" s="154"/>
      <c r="M75" s="155"/>
      <c r="N75" s="4"/>
      <c r="O75" s="7"/>
    </row>
    <row r="76" spans="1:40" x14ac:dyDescent="0.15">
      <c r="A76" s="175"/>
      <c r="B76" s="175"/>
      <c r="C76" s="90"/>
      <c r="D76" s="79"/>
      <c r="E76" s="75" t="s">
        <v>527</v>
      </c>
      <c r="F76" s="59"/>
      <c r="G76" s="60"/>
      <c r="H76" s="59"/>
      <c r="I76" s="286">
        <v>0.21</v>
      </c>
      <c r="J76" s="153"/>
      <c r="K76" s="154"/>
      <c r="L76" s="154"/>
      <c r="M76" s="155"/>
      <c r="N76" s="4"/>
      <c r="O76" s="7"/>
    </row>
    <row r="77" spans="1:40" x14ac:dyDescent="0.15">
      <c r="A77" s="132"/>
      <c r="B77" s="132"/>
      <c r="C77" s="133"/>
      <c r="D77" s="134"/>
      <c r="E77" s="135"/>
      <c r="F77" s="136"/>
      <c r="G77" s="137"/>
      <c r="H77" s="136"/>
      <c r="I77" s="158"/>
      <c r="J77" s="138"/>
      <c r="K77" s="159"/>
      <c r="L77" s="159"/>
      <c r="M77" s="160"/>
      <c r="N77" s="4" t="str">
        <f t="shared" ref="N77:N105" ca="1" si="31">IF(YEAR(L77)=YEAR(TODAY()),IF(MONTH(L77)-MONTH(TODAY())&gt;0,IF(MONTH(L77)-MONTH(TODAY())&lt;=3,"Renovar Contrato?",""),""),"")</f>
        <v/>
      </c>
      <c r="O77" s="47">
        <f>SUM(P77:AN77)</f>
        <v>0</v>
      </c>
      <c r="P77" s="22">
        <f t="shared" ref="P77:AN77" si="32">SUM(P79:P80)</f>
        <v>0</v>
      </c>
      <c r="Q77" s="22">
        <f t="shared" si="32"/>
        <v>0</v>
      </c>
      <c r="R77" s="22">
        <f t="shared" si="32"/>
        <v>0</v>
      </c>
      <c r="S77" s="22">
        <f t="shared" si="32"/>
        <v>0</v>
      </c>
      <c r="T77" s="22">
        <f t="shared" si="32"/>
        <v>0</v>
      </c>
      <c r="U77" s="22">
        <f t="shared" si="32"/>
        <v>0</v>
      </c>
      <c r="V77" s="22">
        <f t="shared" si="32"/>
        <v>0</v>
      </c>
      <c r="W77" s="22">
        <f t="shared" si="32"/>
        <v>0</v>
      </c>
      <c r="X77" s="22">
        <f t="shared" si="32"/>
        <v>0</v>
      </c>
      <c r="Y77" s="22">
        <f t="shared" si="32"/>
        <v>0</v>
      </c>
      <c r="Z77" s="22">
        <f t="shared" si="32"/>
        <v>0</v>
      </c>
      <c r="AA77" s="22">
        <f t="shared" si="32"/>
        <v>0</v>
      </c>
      <c r="AB77" s="22">
        <f t="shared" si="32"/>
        <v>0</v>
      </c>
      <c r="AC77" s="22">
        <f t="shared" si="32"/>
        <v>0</v>
      </c>
      <c r="AD77" s="22">
        <f t="shared" si="32"/>
        <v>0</v>
      </c>
      <c r="AE77" s="22">
        <f t="shared" si="32"/>
        <v>0</v>
      </c>
      <c r="AF77" s="22">
        <f t="shared" si="32"/>
        <v>0</v>
      </c>
      <c r="AG77" s="22">
        <f t="shared" si="32"/>
        <v>0</v>
      </c>
      <c r="AH77" s="22">
        <f t="shared" si="32"/>
        <v>0</v>
      </c>
      <c r="AI77" s="22">
        <f t="shared" si="32"/>
        <v>0</v>
      </c>
      <c r="AJ77" s="22">
        <f t="shared" si="32"/>
        <v>0</v>
      </c>
      <c r="AK77" s="22">
        <f t="shared" si="32"/>
        <v>0</v>
      </c>
      <c r="AL77" s="22">
        <f t="shared" si="32"/>
        <v>0</v>
      </c>
      <c r="AM77" s="22">
        <f t="shared" si="32"/>
        <v>0</v>
      </c>
      <c r="AN77" s="22">
        <f t="shared" si="32"/>
        <v>0</v>
      </c>
    </row>
    <row r="78" spans="1:40" x14ac:dyDescent="0.15">
      <c r="A78" s="140" t="s">
        <v>106</v>
      </c>
      <c r="B78" s="140" t="s">
        <v>54</v>
      </c>
      <c r="C78" s="161" t="s">
        <v>107</v>
      </c>
      <c r="D78" s="113" t="s">
        <v>10</v>
      </c>
      <c r="E78" s="177"/>
      <c r="F78" s="115"/>
      <c r="G78" s="116"/>
      <c r="H78" s="117"/>
      <c r="I78" s="144">
        <f>SUM(I79:I80)</f>
        <v>0</v>
      </c>
      <c r="J78" s="107">
        <f>I78/2</f>
        <v>0</v>
      </c>
      <c r="K78" s="145"/>
      <c r="L78" s="145"/>
      <c r="M78" s="83">
        <v>1</v>
      </c>
      <c r="N78" s="4" t="str">
        <f t="shared" ca="1" si="31"/>
        <v/>
      </c>
      <c r="O78" s="47">
        <f>SUM(P78:AN78)</f>
        <v>0</v>
      </c>
      <c r="P78" s="21">
        <f>P77/24</f>
        <v>0</v>
      </c>
      <c r="Q78" s="21">
        <f t="shared" ref="Q78:AJ78" si="33">Q77/24</f>
        <v>0</v>
      </c>
      <c r="R78" s="21">
        <f t="shared" si="33"/>
        <v>0</v>
      </c>
      <c r="S78" s="21">
        <f t="shared" si="33"/>
        <v>0</v>
      </c>
      <c r="T78" s="21">
        <f t="shared" si="33"/>
        <v>0</v>
      </c>
      <c r="U78" s="21">
        <f t="shared" si="33"/>
        <v>0</v>
      </c>
      <c r="V78" s="21">
        <f t="shared" si="33"/>
        <v>0</v>
      </c>
      <c r="W78" s="21">
        <f t="shared" si="33"/>
        <v>0</v>
      </c>
      <c r="X78" s="21">
        <f t="shared" si="33"/>
        <v>0</v>
      </c>
      <c r="Y78" s="21">
        <f t="shared" si="33"/>
        <v>0</v>
      </c>
      <c r="Z78" s="21">
        <f t="shared" si="33"/>
        <v>0</v>
      </c>
      <c r="AA78" s="21">
        <f t="shared" si="33"/>
        <v>0</v>
      </c>
      <c r="AB78" s="21">
        <f t="shared" si="33"/>
        <v>0</v>
      </c>
      <c r="AC78" s="21">
        <f t="shared" si="33"/>
        <v>0</v>
      </c>
      <c r="AD78" s="21">
        <f t="shared" si="33"/>
        <v>0</v>
      </c>
      <c r="AE78" s="21">
        <f t="shared" si="33"/>
        <v>0</v>
      </c>
      <c r="AF78" s="21">
        <f t="shared" si="33"/>
        <v>0</v>
      </c>
      <c r="AG78" s="21">
        <f t="shared" si="33"/>
        <v>0</v>
      </c>
      <c r="AH78" s="21">
        <f t="shared" si="33"/>
        <v>0</v>
      </c>
      <c r="AI78" s="21">
        <f t="shared" si="33"/>
        <v>0</v>
      </c>
      <c r="AJ78" s="21">
        <f t="shared" si="33"/>
        <v>0</v>
      </c>
      <c r="AK78" s="21">
        <f>AK77/24</f>
        <v>0</v>
      </c>
      <c r="AL78" s="21">
        <f>AL77/24</f>
        <v>0</v>
      </c>
      <c r="AM78" s="21">
        <f t="shared" ref="AM78:AN78" si="34">AM77/24</f>
        <v>0</v>
      </c>
      <c r="AN78" s="21">
        <f t="shared" si="34"/>
        <v>0</v>
      </c>
    </row>
    <row r="79" spans="1:40" x14ac:dyDescent="0.15">
      <c r="A79" s="146"/>
      <c r="B79" s="146"/>
      <c r="C79" s="80"/>
      <c r="D79" s="142"/>
      <c r="E79" s="75"/>
      <c r="F79" s="68"/>
      <c r="G79" s="106"/>
      <c r="H79" s="59"/>
      <c r="I79" s="107">
        <f>SUM(H79:H80)</f>
        <v>0</v>
      </c>
      <c r="J79" s="107"/>
      <c r="K79" s="145"/>
      <c r="L79" s="145"/>
      <c r="M79" s="148"/>
      <c r="N79" s="4" t="str">
        <f t="shared" ca="1" si="31"/>
        <v/>
      </c>
      <c r="O79" s="7"/>
      <c r="P79" s="28" t="str">
        <f t="shared" ref="P79:AN80" si="35">IF($F79=P$1,$H79," ")</f>
        <v xml:space="preserve"> </v>
      </c>
      <c r="Q79" s="28" t="str">
        <f t="shared" si="35"/>
        <v xml:space="preserve"> </v>
      </c>
      <c r="R79" s="28" t="str">
        <f t="shared" si="35"/>
        <v xml:space="preserve"> </v>
      </c>
      <c r="S79" s="28" t="str">
        <f t="shared" si="35"/>
        <v xml:space="preserve"> </v>
      </c>
      <c r="T79" s="28" t="str">
        <f t="shared" si="35"/>
        <v xml:space="preserve"> </v>
      </c>
      <c r="U79" s="28" t="str">
        <f t="shared" si="35"/>
        <v xml:space="preserve"> </v>
      </c>
      <c r="V79" s="28" t="str">
        <f t="shared" si="35"/>
        <v xml:space="preserve"> </v>
      </c>
      <c r="W79" s="28" t="str">
        <f t="shared" si="35"/>
        <v xml:space="preserve"> </v>
      </c>
      <c r="X79" s="28" t="str">
        <f t="shared" si="35"/>
        <v xml:space="preserve"> </v>
      </c>
      <c r="Y79" s="28" t="str">
        <f t="shared" si="35"/>
        <v xml:space="preserve"> </v>
      </c>
      <c r="Z79" s="28" t="str">
        <f t="shared" si="35"/>
        <v xml:space="preserve"> </v>
      </c>
      <c r="AA79" s="28" t="str">
        <f t="shared" si="35"/>
        <v xml:space="preserve"> </v>
      </c>
      <c r="AB79" s="28" t="str">
        <f t="shared" si="35"/>
        <v xml:space="preserve"> </v>
      </c>
      <c r="AC79" s="28" t="str">
        <f t="shared" si="35"/>
        <v xml:space="preserve"> </v>
      </c>
      <c r="AD79" s="28" t="str">
        <f t="shared" si="35"/>
        <v xml:space="preserve"> </v>
      </c>
      <c r="AE79" s="28" t="str">
        <f t="shared" si="35"/>
        <v xml:space="preserve"> </v>
      </c>
      <c r="AF79" s="28" t="str">
        <f t="shared" si="35"/>
        <v xml:space="preserve"> </v>
      </c>
      <c r="AG79" s="28" t="str">
        <f t="shared" si="35"/>
        <v xml:space="preserve"> </v>
      </c>
      <c r="AH79" s="28" t="str">
        <f t="shared" si="35"/>
        <v xml:space="preserve"> </v>
      </c>
      <c r="AI79" s="28" t="str">
        <f t="shared" si="35"/>
        <v xml:space="preserve"> </v>
      </c>
      <c r="AJ79" s="28" t="str">
        <f t="shared" si="35"/>
        <v xml:space="preserve"> </v>
      </c>
      <c r="AK79" s="28" t="str">
        <f t="shared" si="35"/>
        <v xml:space="preserve"> </v>
      </c>
      <c r="AL79" s="28" t="str">
        <f t="shared" si="35"/>
        <v xml:space="preserve"> </v>
      </c>
      <c r="AM79" s="28" t="str">
        <f t="shared" si="35"/>
        <v xml:space="preserve"> </v>
      </c>
      <c r="AN79" s="28" t="str">
        <f t="shared" si="35"/>
        <v xml:space="preserve"> </v>
      </c>
    </row>
    <row r="80" spans="1:40" x14ac:dyDescent="0.15">
      <c r="A80" s="146"/>
      <c r="B80" s="146"/>
      <c r="C80" s="80"/>
      <c r="D80" s="142"/>
      <c r="E80" s="73"/>
      <c r="F80" s="68"/>
      <c r="G80" s="60"/>
      <c r="H80" s="59"/>
      <c r="I80" s="107">
        <f>SUM(H80)</f>
        <v>0</v>
      </c>
      <c r="J80" s="107"/>
      <c r="K80" s="145"/>
      <c r="L80" s="145"/>
      <c r="M80" s="148"/>
      <c r="N80" s="4" t="str">
        <f t="shared" ca="1" si="31"/>
        <v/>
      </c>
      <c r="O80" s="7"/>
      <c r="P80" s="28" t="str">
        <f t="shared" si="35"/>
        <v xml:space="preserve"> </v>
      </c>
      <c r="Q80" s="28" t="str">
        <f t="shared" si="35"/>
        <v xml:space="preserve"> </v>
      </c>
      <c r="R80" s="28" t="str">
        <f t="shared" si="35"/>
        <v xml:space="preserve"> </v>
      </c>
      <c r="S80" s="28" t="str">
        <f t="shared" si="35"/>
        <v xml:space="preserve"> </v>
      </c>
      <c r="T80" s="28" t="str">
        <f t="shared" si="35"/>
        <v xml:space="preserve"> </v>
      </c>
      <c r="U80" s="28" t="str">
        <f t="shared" si="35"/>
        <v xml:space="preserve"> </v>
      </c>
      <c r="V80" s="28" t="str">
        <f t="shared" si="35"/>
        <v xml:space="preserve"> </v>
      </c>
      <c r="W80" s="28" t="str">
        <f t="shared" si="35"/>
        <v xml:space="preserve"> </v>
      </c>
      <c r="X80" s="28" t="str">
        <f t="shared" si="35"/>
        <v xml:space="preserve"> </v>
      </c>
      <c r="Y80" s="28" t="str">
        <f t="shared" si="35"/>
        <v xml:space="preserve"> </v>
      </c>
      <c r="Z80" s="28" t="str">
        <f t="shared" si="35"/>
        <v xml:space="preserve"> </v>
      </c>
      <c r="AA80" s="28" t="str">
        <f t="shared" si="35"/>
        <v xml:space="preserve"> </v>
      </c>
      <c r="AB80" s="28" t="str">
        <f t="shared" si="35"/>
        <v xml:space="preserve"> </v>
      </c>
      <c r="AC80" s="28" t="str">
        <f t="shared" si="35"/>
        <v xml:space="preserve"> </v>
      </c>
      <c r="AD80" s="28" t="str">
        <f t="shared" si="35"/>
        <v xml:space="preserve"> </v>
      </c>
      <c r="AE80" s="28" t="str">
        <f t="shared" si="35"/>
        <v xml:space="preserve"> </v>
      </c>
      <c r="AF80" s="28" t="str">
        <f t="shared" si="35"/>
        <v xml:space="preserve"> </v>
      </c>
      <c r="AG80" s="28" t="str">
        <f t="shared" si="35"/>
        <v xml:space="preserve"> </v>
      </c>
      <c r="AH80" s="28" t="str">
        <f t="shared" si="35"/>
        <v xml:space="preserve"> </v>
      </c>
      <c r="AI80" s="28" t="str">
        <f t="shared" si="35"/>
        <v xml:space="preserve"> </v>
      </c>
      <c r="AJ80" s="28" t="str">
        <f t="shared" si="35"/>
        <v xml:space="preserve"> </v>
      </c>
      <c r="AK80" s="28" t="str">
        <f t="shared" si="35"/>
        <v xml:space="preserve"> </v>
      </c>
      <c r="AL80" s="28" t="str">
        <f t="shared" si="35"/>
        <v xml:space="preserve"> </v>
      </c>
      <c r="AM80" s="28" t="str">
        <f t="shared" si="35"/>
        <v xml:space="preserve"> </v>
      </c>
      <c r="AN80" s="28" t="str">
        <f t="shared" si="35"/>
        <v xml:space="preserve"> </v>
      </c>
    </row>
    <row r="81" spans="1:40" x14ac:dyDescent="0.15">
      <c r="A81" s="31"/>
      <c r="B81" s="31"/>
      <c r="C81" s="96"/>
      <c r="D81" s="97"/>
      <c r="E81" s="98"/>
      <c r="F81" s="99"/>
      <c r="G81" s="100"/>
      <c r="H81" s="99"/>
      <c r="I81" s="101"/>
      <c r="J81" s="102"/>
      <c r="K81" s="103"/>
      <c r="L81" s="103"/>
      <c r="M81" s="104"/>
      <c r="N81" s="4" t="str">
        <f ca="1">IF(YEAR(L81)=YEAR(TODAY()),IF(MONTH(L81)-MONTH(TODAY())&gt;0,IF(MONTH(L81)-MONTH(TODAY())&lt;=3,"Renovar Contrato?",""),""),"")</f>
        <v/>
      </c>
      <c r="O81" s="47">
        <f>SUM(P81:AN81)</f>
        <v>6</v>
      </c>
      <c r="P81" s="22">
        <f t="shared" ref="P81:AN81" si="36">SUM(P83:P87)</f>
        <v>0</v>
      </c>
      <c r="Q81" s="22">
        <f t="shared" si="36"/>
        <v>4</v>
      </c>
      <c r="R81" s="22">
        <f t="shared" si="36"/>
        <v>0</v>
      </c>
      <c r="S81" s="22">
        <f t="shared" si="36"/>
        <v>0</v>
      </c>
      <c r="T81" s="22">
        <f t="shared" si="36"/>
        <v>0</v>
      </c>
      <c r="U81" s="22">
        <f t="shared" si="36"/>
        <v>0</v>
      </c>
      <c r="V81" s="22">
        <f t="shared" si="36"/>
        <v>0</v>
      </c>
      <c r="W81" s="22">
        <f t="shared" si="36"/>
        <v>2</v>
      </c>
      <c r="X81" s="22">
        <f t="shared" si="36"/>
        <v>0</v>
      </c>
      <c r="Y81" s="22">
        <f t="shared" si="36"/>
        <v>0</v>
      </c>
      <c r="Z81" s="22">
        <f t="shared" si="36"/>
        <v>0</v>
      </c>
      <c r="AA81" s="22">
        <f t="shared" si="36"/>
        <v>0</v>
      </c>
      <c r="AB81" s="22">
        <f t="shared" si="36"/>
        <v>0</v>
      </c>
      <c r="AC81" s="22">
        <f t="shared" si="36"/>
        <v>0</v>
      </c>
      <c r="AD81" s="22">
        <f t="shared" si="36"/>
        <v>0</v>
      </c>
      <c r="AE81" s="22">
        <f t="shared" si="36"/>
        <v>0</v>
      </c>
      <c r="AF81" s="22">
        <f t="shared" si="36"/>
        <v>0</v>
      </c>
      <c r="AG81" s="22">
        <f t="shared" si="36"/>
        <v>0</v>
      </c>
      <c r="AH81" s="22">
        <f t="shared" si="36"/>
        <v>0</v>
      </c>
      <c r="AI81" s="22">
        <f t="shared" si="36"/>
        <v>0</v>
      </c>
      <c r="AJ81" s="22">
        <f t="shared" si="36"/>
        <v>0</v>
      </c>
      <c r="AK81" s="22">
        <f t="shared" si="36"/>
        <v>0</v>
      </c>
      <c r="AL81" s="22">
        <f t="shared" si="36"/>
        <v>0</v>
      </c>
      <c r="AM81" s="22">
        <f t="shared" si="36"/>
        <v>0</v>
      </c>
      <c r="AN81" s="22">
        <f t="shared" si="36"/>
        <v>0</v>
      </c>
    </row>
    <row r="82" spans="1:40" x14ac:dyDescent="0.15">
      <c r="A82" s="65" t="s">
        <v>271</v>
      </c>
      <c r="B82" s="65" t="s">
        <v>54</v>
      </c>
      <c r="C82" s="221" t="s">
        <v>236</v>
      </c>
      <c r="D82" s="69" t="s">
        <v>10</v>
      </c>
      <c r="E82" s="93"/>
      <c r="F82" s="94"/>
      <c r="G82" s="95"/>
      <c r="H82" s="92"/>
      <c r="I82" s="91">
        <f>SUM(I83:I94)</f>
        <v>23.07</v>
      </c>
      <c r="J82" s="88">
        <f>I82/2</f>
        <v>11.535</v>
      </c>
      <c r="K82" s="108">
        <v>44455</v>
      </c>
      <c r="L82" s="108">
        <v>44819</v>
      </c>
      <c r="M82" s="25">
        <v>1</v>
      </c>
      <c r="N82" s="4" t="str">
        <f t="shared" ref="N82:N83" ca="1" si="37">IF(YEAR(L82)=YEAR(TODAY()),IF(MONTH(L82)-MONTH(TODAY())&gt;0,IF(MONTH(L82)-MONTH(TODAY())&lt;=3,"Renovar Contrato?",""),""),"")</f>
        <v/>
      </c>
      <c r="O82" s="47">
        <f>SUM(P82:AN82)</f>
        <v>0.25</v>
      </c>
      <c r="P82" s="21">
        <f>P81/24</f>
        <v>0</v>
      </c>
      <c r="Q82" s="21">
        <f t="shared" ref="Q82:AJ82" si="38">Q81/24</f>
        <v>0.16666666666666666</v>
      </c>
      <c r="R82" s="21">
        <f t="shared" si="38"/>
        <v>0</v>
      </c>
      <c r="S82" s="21">
        <f t="shared" si="38"/>
        <v>0</v>
      </c>
      <c r="T82" s="21">
        <f t="shared" si="38"/>
        <v>0</v>
      </c>
      <c r="U82" s="21">
        <f t="shared" si="38"/>
        <v>0</v>
      </c>
      <c r="V82" s="21">
        <f t="shared" si="38"/>
        <v>0</v>
      </c>
      <c r="W82" s="21">
        <f t="shared" si="38"/>
        <v>8.3333333333333329E-2</v>
      </c>
      <c r="X82" s="21">
        <f t="shared" si="38"/>
        <v>0</v>
      </c>
      <c r="Y82" s="21">
        <f t="shared" si="38"/>
        <v>0</v>
      </c>
      <c r="Z82" s="21">
        <f t="shared" si="38"/>
        <v>0</v>
      </c>
      <c r="AA82" s="21">
        <f t="shared" si="38"/>
        <v>0</v>
      </c>
      <c r="AB82" s="21">
        <f t="shared" si="38"/>
        <v>0</v>
      </c>
      <c r="AC82" s="21">
        <f t="shared" si="38"/>
        <v>0</v>
      </c>
      <c r="AD82" s="21">
        <f t="shared" si="38"/>
        <v>0</v>
      </c>
      <c r="AE82" s="21">
        <f t="shared" si="38"/>
        <v>0</v>
      </c>
      <c r="AF82" s="21">
        <f t="shared" si="38"/>
        <v>0</v>
      </c>
      <c r="AG82" s="21">
        <f t="shared" si="38"/>
        <v>0</v>
      </c>
      <c r="AH82" s="21">
        <f t="shared" si="38"/>
        <v>0</v>
      </c>
      <c r="AI82" s="21">
        <f t="shared" si="38"/>
        <v>0</v>
      </c>
      <c r="AJ82" s="21">
        <f t="shared" si="38"/>
        <v>0</v>
      </c>
      <c r="AK82" s="21">
        <f>AK81/24</f>
        <v>0</v>
      </c>
      <c r="AL82" s="21">
        <f>AL81/24</f>
        <v>0</v>
      </c>
      <c r="AM82" s="21">
        <f t="shared" ref="AM82:AN82" si="39">AM81/24</f>
        <v>0</v>
      </c>
      <c r="AN82" s="21">
        <f t="shared" si="39"/>
        <v>0</v>
      </c>
    </row>
    <row r="83" spans="1:40" x14ac:dyDescent="0.15">
      <c r="B83" s="29"/>
      <c r="C83" s="341"/>
      <c r="D83" s="23"/>
      <c r="E83" s="105" t="s">
        <v>455</v>
      </c>
      <c r="F83" s="61" t="s">
        <v>18</v>
      </c>
      <c r="G83" s="106" t="s">
        <v>56</v>
      </c>
      <c r="H83" s="61">
        <v>2</v>
      </c>
      <c r="I83" s="107">
        <f>SUM(H83:H87)</f>
        <v>10</v>
      </c>
      <c r="K83" s="81"/>
      <c r="L83" s="81"/>
      <c r="M83" s="66"/>
      <c r="N83" s="4" t="str">
        <f t="shared" ca="1" si="37"/>
        <v/>
      </c>
      <c r="P83" s="28" t="str">
        <f t="shared" ref="P83:AN86" si="40">IF($F83=P$1,$H83," ")</f>
        <v xml:space="preserve"> </v>
      </c>
      <c r="Q83" s="28" t="str">
        <f t="shared" si="40"/>
        <v xml:space="preserve"> </v>
      </c>
      <c r="R83" s="28" t="str">
        <f t="shared" si="40"/>
        <v xml:space="preserve"> </v>
      </c>
      <c r="S83" s="28" t="str">
        <f t="shared" si="40"/>
        <v xml:space="preserve"> </v>
      </c>
      <c r="T83" s="28" t="str">
        <f t="shared" si="40"/>
        <v xml:space="preserve"> </v>
      </c>
      <c r="U83" s="28" t="str">
        <f t="shared" si="40"/>
        <v xml:space="preserve"> </v>
      </c>
      <c r="V83" s="28" t="str">
        <f t="shared" si="40"/>
        <v xml:space="preserve"> </v>
      </c>
      <c r="W83" s="28">
        <f t="shared" si="40"/>
        <v>2</v>
      </c>
      <c r="X83" s="28" t="str">
        <f t="shared" si="40"/>
        <v xml:space="preserve"> </v>
      </c>
      <c r="Y83" s="28" t="str">
        <f t="shared" si="40"/>
        <v xml:space="preserve"> </v>
      </c>
      <c r="Z83" s="28" t="str">
        <f t="shared" si="40"/>
        <v xml:space="preserve"> </v>
      </c>
      <c r="AA83" s="28" t="str">
        <f t="shared" si="40"/>
        <v xml:space="preserve"> </v>
      </c>
      <c r="AB83" s="28" t="str">
        <f t="shared" si="40"/>
        <v xml:space="preserve"> </v>
      </c>
      <c r="AC83" s="28" t="str">
        <f t="shared" si="40"/>
        <v xml:space="preserve"> </v>
      </c>
      <c r="AD83" s="28" t="str">
        <f t="shared" si="40"/>
        <v xml:space="preserve"> </v>
      </c>
      <c r="AE83" s="28" t="str">
        <f t="shared" si="40"/>
        <v xml:space="preserve"> </v>
      </c>
      <c r="AF83" s="28" t="str">
        <f t="shared" si="40"/>
        <v xml:space="preserve"> </v>
      </c>
      <c r="AG83" s="28" t="str">
        <f t="shared" si="40"/>
        <v xml:space="preserve"> </v>
      </c>
      <c r="AH83" s="28" t="str">
        <f t="shared" si="40"/>
        <v xml:space="preserve"> </v>
      </c>
      <c r="AI83" s="28" t="str">
        <f t="shared" si="40"/>
        <v xml:space="preserve"> </v>
      </c>
      <c r="AJ83" s="28" t="str">
        <f t="shared" si="40"/>
        <v xml:space="preserve"> </v>
      </c>
      <c r="AK83" s="28" t="str">
        <f t="shared" si="40"/>
        <v xml:space="preserve"> </v>
      </c>
      <c r="AL83" s="28" t="str">
        <f t="shared" si="40"/>
        <v xml:space="preserve"> </v>
      </c>
      <c r="AM83" s="28" t="str">
        <f t="shared" si="40"/>
        <v xml:space="preserve"> </v>
      </c>
      <c r="AN83" s="28" t="str">
        <f t="shared" si="40"/>
        <v xml:space="preserve"> </v>
      </c>
    </row>
    <row r="84" spans="1:40" x14ac:dyDescent="0.15">
      <c r="B84" s="29"/>
      <c r="C84" s="197"/>
      <c r="D84" s="23"/>
      <c r="E84" s="105" t="s">
        <v>456</v>
      </c>
      <c r="F84" s="61" t="s">
        <v>18</v>
      </c>
      <c r="G84" s="106" t="s">
        <v>56</v>
      </c>
      <c r="H84" s="61">
        <v>2</v>
      </c>
      <c r="I84" s="107"/>
      <c r="K84" s="81"/>
      <c r="L84" s="81"/>
      <c r="M84" s="66"/>
      <c r="N84" s="4"/>
    </row>
    <row r="85" spans="1:40" x14ac:dyDescent="0.15">
      <c r="A85" s="146"/>
      <c r="B85" s="30" t="s">
        <v>57</v>
      </c>
      <c r="C85" s="197"/>
      <c r="D85" s="23"/>
      <c r="E85" s="105" t="s">
        <v>384</v>
      </c>
      <c r="F85" s="59" t="s">
        <v>13</v>
      </c>
      <c r="G85" s="60" t="s">
        <v>62</v>
      </c>
      <c r="H85" s="59">
        <v>2</v>
      </c>
      <c r="I85" s="156"/>
      <c r="K85" s="81"/>
      <c r="L85" s="81"/>
      <c r="M85" s="66"/>
      <c r="N85" s="4"/>
      <c r="P85" s="28" t="str">
        <f t="shared" si="40"/>
        <v xml:space="preserve"> </v>
      </c>
      <c r="Q85" s="28">
        <f t="shared" si="40"/>
        <v>2</v>
      </c>
      <c r="R85" s="28" t="str">
        <f t="shared" si="40"/>
        <v xml:space="preserve"> </v>
      </c>
      <c r="S85" s="28" t="str">
        <f t="shared" si="40"/>
        <v xml:space="preserve"> </v>
      </c>
      <c r="T85" s="28" t="str">
        <f t="shared" si="40"/>
        <v xml:space="preserve"> </v>
      </c>
      <c r="U85" s="28" t="str">
        <f t="shared" si="40"/>
        <v xml:space="preserve"> </v>
      </c>
      <c r="V85" s="28" t="str">
        <f t="shared" si="40"/>
        <v xml:space="preserve"> </v>
      </c>
      <c r="W85" s="28" t="str">
        <f t="shared" si="40"/>
        <v xml:space="preserve"> </v>
      </c>
      <c r="X85" s="28" t="str">
        <f t="shared" si="40"/>
        <v xml:space="preserve"> </v>
      </c>
      <c r="Y85" s="28" t="str">
        <f t="shared" si="40"/>
        <v xml:space="preserve"> </v>
      </c>
      <c r="Z85" s="28" t="str">
        <f t="shared" si="40"/>
        <v xml:space="preserve"> </v>
      </c>
      <c r="AA85" s="28" t="str">
        <f t="shared" si="40"/>
        <v xml:space="preserve"> </v>
      </c>
      <c r="AB85" s="28" t="str">
        <f t="shared" si="40"/>
        <v xml:space="preserve"> </v>
      </c>
      <c r="AC85" s="28" t="str">
        <f t="shared" si="40"/>
        <v xml:space="preserve"> </v>
      </c>
      <c r="AD85" s="28" t="str">
        <f t="shared" si="40"/>
        <v xml:space="preserve"> </v>
      </c>
      <c r="AE85" s="28" t="str">
        <f t="shared" si="40"/>
        <v xml:space="preserve"> </v>
      </c>
      <c r="AF85" s="28" t="str">
        <f t="shared" si="40"/>
        <v xml:space="preserve"> </v>
      </c>
      <c r="AG85" s="28" t="str">
        <f t="shared" si="40"/>
        <v xml:space="preserve"> </v>
      </c>
      <c r="AH85" s="28" t="str">
        <f t="shared" si="40"/>
        <v xml:space="preserve"> </v>
      </c>
      <c r="AI85" s="28" t="str">
        <f t="shared" si="40"/>
        <v xml:space="preserve"> </v>
      </c>
      <c r="AJ85" s="28" t="str">
        <f t="shared" si="40"/>
        <v xml:space="preserve"> </v>
      </c>
      <c r="AK85" s="28" t="str">
        <f t="shared" si="40"/>
        <v xml:space="preserve"> </v>
      </c>
      <c r="AL85" s="28" t="str">
        <f t="shared" si="40"/>
        <v xml:space="preserve"> </v>
      </c>
      <c r="AM85" s="28" t="str">
        <f t="shared" si="40"/>
        <v xml:space="preserve"> </v>
      </c>
      <c r="AN85" s="28" t="str">
        <f t="shared" si="40"/>
        <v xml:space="preserve"> </v>
      </c>
    </row>
    <row r="86" spans="1:40" x14ac:dyDescent="0.15">
      <c r="C86" s="197"/>
      <c r="D86" s="23"/>
      <c r="E86" s="105" t="s">
        <v>218</v>
      </c>
      <c r="F86" s="59" t="s">
        <v>13</v>
      </c>
      <c r="G86" s="60" t="s">
        <v>62</v>
      </c>
      <c r="H86" s="59">
        <v>2</v>
      </c>
      <c r="I86" s="156"/>
      <c r="K86" s="81"/>
      <c r="L86" s="81"/>
      <c r="M86" s="66"/>
      <c r="N86" s="4"/>
      <c r="P86" s="28" t="str">
        <f t="shared" si="40"/>
        <v xml:space="preserve"> </v>
      </c>
      <c r="Q86" s="28">
        <f t="shared" si="40"/>
        <v>2</v>
      </c>
      <c r="R86" s="28" t="str">
        <f t="shared" si="40"/>
        <v xml:space="preserve"> </v>
      </c>
      <c r="S86" s="28" t="str">
        <f t="shared" si="40"/>
        <v xml:space="preserve"> </v>
      </c>
      <c r="T86" s="28" t="str">
        <f t="shared" si="40"/>
        <v xml:space="preserve"> </v>
      </c>
      <c r="U86" s="28" t="str">
        <f t="shared" si="40"/>
        <v xml:space="preserve"> </v>
      </c>
      <c r="V86" s="28" t="str">
        <f t="shared" si="40"/>
        <v xml:space="preserve"> </v>
      </c>
      <c r="W86" s="28" t="str">
        <f t="shared" si="40"/>
        <v xml:space="preserve"> </v>
      </c>
      <c r="X86" s="28" t="str">
        <f t="shared" si="40"/>
        <v xml:space="preserve"> </v>
      </c>
      <c r="Y86" s="28" t="str">
        <f t="shared" si="40"/>
        <v xml:space="preserve"> </v>
      </c>
      <c r="Z86" s="28" t="str">
        <f t="shared" si="40"/>
        <v xml:space="preserve"> </v>
      </c>
      <c r="AA86" s="28" t="str">
        <f t="shared" si="40"/>
        <v xml:space="preserve"> </v>
      </c>
      <c r="AB86" s="28" t="str">
        <f t="shared" si="40"/>
        <v xml:space="preserve"> </v>
      </c>
      <c r="AC86" s="28" t="str">
        <f t="shared" si="40"/>
        <v xml:space="preserve"> </v>
      </c>
      <c r="AD86" s="28" t="str">
        <f t="shared" si="40"/>
        <v xml:space="preserve"> </v>
      </c>
      <c r="AE86" s="28" t="str">
        <f t="shared" si="40"/>
        <v xml:space="preserve"> </v>
      </c>
      <c r="AF86" s="28" t="str">
        <f t="shared" si="40"/>
        <v xml:space="preserve"> </v>
      </c>
      <c r="AG86" s="28" t="str">
        <f t="shared" si="40"/>
        <v xml:space="preserve"> </v>
      </c>
      <c r="AH86" s="28" t="str">
        <f t="shared" si="40"/>
        <v xml:space="preserve"> </v>
      </c>
      <c r="AI86" s="28" t="str">
        <f t="shared" si="40"/>
        <v xml:space="preserve"> </v>
      </c>
      <c r="AJ86" s="28" t="str">
        <f t="shared" si="40"/>
        <v xml:space="preserve"> </v>
      </c>
      <c r="AK86" s="28" t="str">
        <f t="shared" si="40"/>
        <v xml:space="preserve"> </v>
      </c>
      <c r="AL86" s="28" t="str">
        <f t="shared" si="40"/>
        <v xml:space="preserve"> </v>
      </c>
      <c r="AM86" s="28" t="str">
        <f t="shared" si="40"/>
        <v xml:space="preserve"> </v>
      </c>
      <c r="AN86" s="28" t="str">
        <f t="shared" si="40"/>
        <v xml:space="preserve"> </v>
      </c>
    </row>
    <row r="87" spans="1:40" x14ac:dyDescent="0.15">
      <c r="C87" s="197"/>
      <c r="D87" s="23"/>
      <c r="E87" s="75" t="s">
        <v>219</v>
      </c>
      <c r="F87" s="59" t="s">
        <v>13</v>
      </c>
      <c r="G87" s="60" t="s">
        <v>62</v>
      </c>
      <c r="H87" s="59">
        <v>2</v>
      </c>
      <c r="I87" s="156"/>
      <c r="K87" s="81"/>
      <c r="L87" s="81"/>
      <c r="M87" s="66"/>
      <c r="N87" s="4"/>
    </row>
    <row r="88" spans="1:40" x14ac:dyDescent="0.15">
      <c r="C88" s="111"/>
      <c r="D88" s="23"/>
      <c r="E88" s="105" t="s">
        <v>528</v>
      </c>
      <c r="F88" s="59" t="s">
        <v>13</v>
      </c>
      <c r="G88" s="60" t="s">
        <v>59</v>
      </c>
      <c r="H88" s="59">
        <v>2</v>
      </c>
      <c r="I88" s="156">
        <f>SUM(H88:H94)</f>
        <v>8.5</v>
      </c>
      <c r="K88" s="81"/>
      <c r="L88" s="81"/>
      <c r="M88" s="66"/>
      <c r="N88" s="4"/>
    </row>
    <row r="89" spans="1:40" x14ac:dyDescent="0.15">
      <c r="C89" s="111"/>
      <c r="D89" s="23"/>
      <c r="E89" s="105" t="s">
        <v>529</v>
      </c>
      <c r="F89" s="59" t="s">
        <v>13</v>
      </c>
      <c r="G89" s="60" t="s">
        <v>59</v>
      </c>
      <c r="H89" s="59">
        <v>2</v>
      </c>
      <c r="I89" s="156"/>
      <c r="K89" s="81"/>
      <c r="L89" s="81"/>
      <c r="M89" s="66"/>
      <c r="N89" s="4"/>
    </row>
    <row r="90" spans="1:40" x14ac:dyDescent="0.15">
      <c r="C90" s="111"/>
      <c r="D90" s="23"/>
      <c r="E90" s="105" t="s">
        <v>163</v>
      </c>
      <c r="F90" s="59" t="s">
        <v>14</v>
      </c>
      <c r="G90" s="60" t="s">
        <v>59</v>
      </c>
      <c r="H90" s="59">
        <v>2</v>
      </c>
      <c r="I90" s="156"/>
      <c r="K90" s="81"/>
      <c r="L90" s="81"/>
      <c r="M90" s="66"/>
      <c r="N90" s="4"/>
    </row>
    <row r="91" spans="1:40" x14ac:dyDescent="0.15">
      <c r="C91" s="111"/>
      <c r="D91" s="274" t="s">
        <v>421</v>
      </c>
      <c r="E91" s="105" t="s">
        <v>522</v>
      </c>
      <c r="F91" s="59" t="s">
        <v>22</v>
      </c>
      <c r="G91" s="60" t="s">
        <v>63</v>
      </c>
      <c r="H91" s="59">
        <v>1.5</v>
      </c>
      <c r="I91" s="156"/>
      <c r="K91" s="81"/>
      <c r="L91" s="81"/>
      <c r="M91" s="66"/>
      <c r="N91" s="4"/>
    </row>
    <row r="92" spans="1:40" x14ac:dyDescent="0.15">
      <c r="C92" s="111"/>
      <c r="D92" s="274" t="s">
        <v>422</v>
      </c>
      <c r="E92" s="105" t="s">
        <v>423</v>
      </c>
      <c r="F92" s="59" t="s">
        <v>22</v>
      </c>
      <c r="G92" s="60" t="s">
        <v>59</v>
      </c>
      <c r="H92" s="59">
        <v>1</v>
      </c>
      <c r="I92" s="156"/>
      <c r="K92" s="81"/>
      <c r="L92" s="81"/>
      <c r="M92" s="66"/>
      <c r="N92" s="4"/>
    </row>
    <row r="93" spans="1:40" x14ac:dyDescent="0.15">
      <c r="C93" s="111"/>
      <c r="D93" s="274"/>
      <c r="E93" s="105" t="s">
        <v>517</v>
      </c>
      <c r="F93" s="68" t="s">
        <v>21</v>
      </c>
      <c r="G93" s="76"/>
      <c r="H93" s="172"/>
      <c r="I93" s="273">
        <v>4</v>
      </c>
      <c r="K93" s="81"/>
      <c r="L93" s="81"/>
      <c r="M93" s="66"/>
      <c r="N93" s="4"/>
    </row>
    <row r="94" spans="1:40" x14ac:dyDescent="0.15">
      <c r="C94" s="111"/>
      <c r="D94" s="23"/>
      <c r="E94" s="75" t="s">
        <v>527</v>
      </c>
      <c r="F94" s="59"/>
      <c r="G94" s="60"/>
      <c r="H94" s="59"/>
      <c r="I94" s="180">
        <v>0.56999999999999995</v>
      </c>
      <c r="K94" s="81"/>
      <c r="L94" s="81"/>
      <c r="M94" s="66"/>
      <c r="N94" s="4"/>
    </row>
    <row r="95" spans="1:40" x14ac:dyDescent="0.15">
      <c r="A95" s="132"/>
      <c r="B95" s="132"/>
      <c r="C95" s="166"/>
      <c r="D95" s="167"/>
      <c r="E95" s="168"/>
      <c r="F95" s="168"/>
      <c r="G95" s="169"/>
      <c r="H95" s="168"/>
      <c r="I95" s="170"/>
      <c r="J95" s="170"/>
      <c r="K95" s="159"/>
      <c r="L95" s="159"/>
      <c r="M95" s="160"/>
      <c r="N95" s="4" t="str">
        <f t="shared" ca="1" si="31"/>
        <v/>
      </c>
      <c r="O95" s="47">
        <f>SUM(P95:AN95)</f>
        <v>12.5</v>
      </c>
      <c r="P95" s="22">
        <f t="shared" ref="P95:AN95" si="41">SUM(P97:P107)</f>
        <v>0</v>
      </c>
      <c r="Q95" s="22">
        <f t="shared" si="41"/>
        <v>4</v>
      </c>
      <c r="R95" s="22">
        <f t="shared" si="41"/>
        <v>0</v>
      </c>
      <c r="S95" s="22">
        <f t="shared" si="41"/>
        <v>0</v>
      </c>
      <c r="T95" s="22">
        <f t="shared" si="41"/>
        <v>4</v>
      </c>
      <c r="U95" s="22">
        <f t="shared" si="41"/>
        <v>0</v>
      </c>
      <c r="V95" s="22">
        <f t="shared" si="41"/>
        <v>0</v>
      </c>
      <c r="W95" s="22">
        <f t="shared" si="41"/>
        <v>4.5</v>
      </c>
      <c r="X95" s="22">
        <f t="shared" si="41"/>
        <v>0</v>
      </c>
      <c r="Y95" s="22">
        <f t="shared" si="41"/>
        <v>0</v>
      </c>
      <c r="Z95" s="22">
        <f t="shared" si="41"/>
        <v>0</v>
      </c>
      <c r="AA95" s="22">
        <f t="shared" si="41"/>
        <v>0</v>
      </c>
      <c r="AB95" s="22">
        <f t="shared" si="41"/>
        <v>0</v>
      </c>
      <c r="AC95" s="22">
        <f t="shared" si="41"/>
        <v>0</v>
      </c>
      <c r="AD95" s="22">
        <f t="shared" si="41"/>
        <v>0</v>
      </c>
      <c r="AE95" s="22">
        <f t="shared" si="41"/>
        <v>0</v>
      </c>
      <c r="AF95" s="22">
        <f t="shared" si="41"/>
        <v>0</v>
      </c>
      <c r="AG95" s="22">
        <f t="shared" si="41"/>
        <v>0</v>
      </c>
      <c r="AH95" s="22">
        <f t="shared" si="41"/>
        <v>0</v>
      </c>
      <c r="AI95" s="22">
        <f t="shared" si="41"/>
        <v>0</v>
      </c>
      <c r="AJ95" s="22">
        <f t="shared" si="41"/>
        <v>0</v>
      </c>
      <c r="AK95" s="22">
        <f t="shared" si="41"/>
        <v>0</v>
      </c>
      <c r="AL95" s="22">
        <f t="shared" si="41"/>
        <v>0</v>
      </c>
      <c r="AM95" s="22">
        <f t="shared" si="41"/>
        <v>0</v>
      </c>
      <c r="AN95" s="22">
        <f t="shared" si="41"/>
        <v>0</v>
      </c>
    </row>
    <row r="96" spans="1:40" x14ac:dyDescent="0.15">
      <c r="A96" s="140" t="s">
        <v>109</v>
      </c>
      <c r="B96" s="140" t="s">
        <v>54</v>
      </c>
      <c r="C96" s="161" t="s">
        <v>110</v>
      </c>
      <c r="D96" s="142" t="s">
        <v>10</v>
      </c>
      <c r="E96" s="143"/>
      <c r="F96" s="61"/>
      <c r="G96" s="106"/>
      <c r="H96" s="109"/>
      <c r="I96" s="91">
        <f>SUM(I97:I108)</f>
        <v>24.57</v>
      </c>
      <c r="J96" s="107">
        <f>I96/2</f>
        <v>12.285</v>
      </c>
      <c r="K96" s="131"/>
      <c r="L96" s="131"/>
      <c r="M96" s="83">
        <v>1</v>
      </c>
      <c r="N96" s="4" t="str">
        <f t="shared" ca="1" si="31"/>
        <v/>
      </c>
      <c r="O96" s="47">
        <f>SUM(P96:AN96)</f>
        <v>0.52083333333333326</v>
      </c>
      <c r="P96" s="21">
        <f>P95/24</f>
        <v>0</v>
      </c>
      <c r="Q96" s="21">
        <f t="shared" ref="Q96:AJ96" si="42">Q95/24</f>
        <v>0.16666666666666666</v>
      </c>
      <c r="R96" s="21">
        <f t="shared" si="42"/>
        <v>0</v>
      </c>
      <c r="S96" s="21">
        <f t="shared" si="42"/>
        <v>0</v>
      </c>
      <c r="T96" s="21">
        <f t="shared" si="42"/>
        <v>0.16666666666666666</v>
      </c>
      <c r="U96" s="21">
        <f t="shared" si="42"/>
        <v>0</v>
      </c>
      <c r="V96" s="21">
        <f t="shared" si="42"/>
        <v>0</v>
      </c>
      <c r="W96" s="21">
        <f t="shared" si="42"/>
        <v>0.1875</v>
      </c>
      <c r="X96" s="21">
        <f t="shared" si="42"/>
        <v>0</v>
      </c>
      <c r="Y96" s="21">
        <f t="shared" si="42"/>
        <v>0</v>
      </c>
      <c r="Z96" s="21">
        <f t="shared" si="42"/>
        <v>0</v>
      </c>
      <c r="AA96" s="21">
        <f t="shared" si="42"/>
        <v>0</v>
      </c>
      <c r="AB96" s="21">
        <f t="shared" si="42"/>
        <v>0</v>
      </c>
      <c r="AC96" s="21">
        <f t="shared" si="42"/>
        <v>0</v>
      </c>
      <c r="AD96" s="21">
        <f t="shared" si="42"/>
        <v>0</v>
      </c>
      <c r="AE96" s="21">
        <f t="shared" si="42"/>
        <v>0</v>
      </c>
      <c r="AF96" s="21">
        <f t="shared" si="42"/>
        <v>0</v>
      </c>
      <c r="AG96" s="21">
        <f t="shared" si="42"/>
        <v>0</v>
      </c>
      <c r="AH96" s="21">
        <f t="shared" si="42"/>
        <v>0</v>
      </c>
      <c r="AI96" s="21">
        <f t="shared" si="42"/>
        <v>0</v>
      </c>
      <c r="AJ96" s="21">
        <f t="shared" si="42"/>
        <v>0</v>
      </c>
      <c r="AK96" s="21">
        <f>AK95/24</f>
        <v>0</v>
      </c>
      <c r="AL96" s="21">
        <f>AL95/24</f>
        <v>0</v>
      </c>
      <c r="AM96" s="21">
        <f t="shared" ref="AM96:AN96" si="43">AM95/24</f>
        <v>0</v>
      </c>
      <c r="AN96" s="21">
        <f t="shared" si="43"/>
        <v>0</v>
      </c>
    </row>
    <row r="97" spans="1:40" x14ac:dyDescent="0.15">
      <c r="A97" s="146"/>
      <c r="B97" s="146"/>
      <c r="C97" s="161"/>
      <c r="D97" s="142"/>
      <c r="E97" s="105" t="s">
        <v>111</v>
      </c>
      <c r="F97" s="59" t="s">
        <v>13</v>
      </c>
      <c r="G97" s="60" t="s">
        <v>62</v>
      </c>
      <c r="H97" s="59">
        <v>2</v>
      </c>
      <c r="I97" s="156">
        <f>SUM(H97:H103)</f>
        <v>12.5</v>
      </c>
      <c r="J97" s="107"/>
      <c r="K97" s="145"/>
      <c r="L97" s="145"/>
      <c r="M97" s="148"/>
      <c r="N97" s="4" t="str">
        <f t="shared" ca="1" si="31"/>
        <v/>
      </c>
      <c r="O97" s="7"/>
      <c r="P97" s="28" t="str">
        <f t="shared" ref="P97:AN105" si="44">IF($F97=P$1,$H97," ")</f>
        <v xml:space="preserve"> </v>
      </c>
      <c r="Q97" s="28">
        <f t="shared" si="44"/>
        <v>2</v>
      </c>
      <c r="R97" s="28" t="str">
        <f t="shared" si="44"/>
        <v xml:space="preserve"> </v>
      </c>
      <c r="S97" s="28" t="str">
        <f t="shared" si="44"/>
        <v xml:space="preserve"> </v>
      </c>
      <c r="T97" s="28" t="str">
        <f t="shared" si="44"/>
        <v xml:space="preserve"> </v>
      </c>
      <c r="U97" s="28" t="str">
        <f t="shared" si="44"/>
        <v xml:space="preserve"> </v>
      </c>
      <c r="V97" s="28" t="str">
        <f t="shared" si="44"/>
        <v xml:space="preserve"> </v>
      </c>
      <c r="W97" s="28" t="str">
        <f t="shared" si="44"/>
        <v xml:space="preserve"> </v>
      </c>
      <c r="X97" s="28" t="str">
        <f t="shared" si="44"/>
        <v xml:space="preserve"> </v>
      </c>
      <c r="Y97" s="28" t="str">
        <f t="shared" si="44"/>
        <v xml:space="preserve"> </v>
      </c>
      <c r="Z97" s="28" t="str">
        <f t="shared" si="44"/>
        <v xml:space="preserve"> </v>
      </c>
      <c r="AA97" s="28" t="str">
        <f t="shared" si="44"/>
        <v xml:space="preserve"> </v>
      </c>
      <c r="AB97" s="28" t="str">
        <f t="shared" si="44"/>
        <v xml:space="preserve"> </v>
      </c>
      <c r="AC97" s="28" t="str">
        <f t="shared" si="44"/>
        <v xml:space="preserve"> </v>
      </c>
      <c r="AD97" s="28" t="str">
        <f t="shared" si="44"/>
        <v xml:space="preserve"> </v>
      </c>
      <c r="AE97" s="28" t="str">
        <f t="shared" si="44"/>
        <v xml:space="preserve"> </v>
      </c>
      <c r="AF97" s="28" t="str">
        <f t="shared" si="44"/>
        <v xml:space="preserve"> </v>
      </c>
      <c r="AG97" s="28" t="str">
        <f t="shared" si="44"/>
        <v xml:space="preserve"> </v>
      </c>
      <c r="AH97" s="28" t="str">
        <f t="shared" si="44"/>
        <v xml:space="preserve"> </v>
      </c>
      <c r="AI97" s="28" t="str">
        <f t="shared" si="44"/>
        <v xml:space="preserve"> </v>
      </c>
      <c r="AJ97" s="28" t="str">
        <f t="shared" si="44"/>
        <v xml:space="preserve"> </v>
      </c>
      <c r="AK97" s="28" t="str">
        <f t="shared" si="44"/>
        <v xml:space="preserve"> </v>
      </c>
      <c r="AL97" s="28" t="str">
        <f t="shared" si="44"/>
        <v xml:space="preserve"> </v>
      </c>
      <c r="AM97" s="28" t="str">
        <f t="shared" si="44"/>
        <v xml:space="preserve"> </v>
      </c>
      <c r="AN97" s="28" t="str">
        <f t="shared" si="44"/>
        <v xml:space="preserve"> </v>
      </c>
    </row>
    <row r="98" spans="1:40" x14ac:dyDescent="0.15">
      <c r="A98" s="146"/>
      <c r="B98" s="146"/>
      <c r="C98" s="161"/>
      <c r="D98" s="151"/>
      <c r="E98" s="105" t="s">
        <v>112</v>
      </c>
      <c r="F98" s="59" t="s">
        <v>13</v>
      </c>
      <c r="G98" s="60" t="s">
        <v>62</v>
      </c>
      <c r="H98" s="59">
        <v>2</v>
      </c>
      <c r="I98" s="156"/>
      <c r="J98" s="107"/>
      <c r="K98" s="145"/>
      <c r="L98" s="145"/>
      <c r="M98" s="148"/>
      <c r="N98" s="4" t="str">
        <f t="shared" ca="1" si="31"/>
        <v/>
      </c>
      <c r="O98" s="7"/>
      <c r="P98" s="28" t="str">
        <f t="shared" si="44"/>
        <v xml:space="preserve"> </v>
      </c>
      <c r="Q98" s="28">
        <f t="shared" si="44"/>
        <v>2</v>
      </c>
      <c r="R98" s="28" t="str">
        <f t="shared" si="44"/>
        <v xml:space="preserve"> </v>
      </c>
      <c r="S98" s="28" t="str">
        <f t="shared" si="44"/>
        <v xml:space="preserve"> </v>
      </c>
      <c r="T98" s="28" t="str">
        <f t="shared" si="44"/>
        <v xml:space="preserve"> </v>
      </c>
      <c r="U98" s="28" t="str">
        <f t="shared" si="44"/>
        <v xml:space="preserve"> </v>
      </c>
      <c r="V98" s="28" t="str">
        <f t="shared" si="44"/>
        <v xml:space="preserve"> </v>
      </c>
      <c r="W98" s="28" t="str">
        <f t="shared" si="44"/>
        <v xml:space="preserve"> </v>
      </c>
      <c r="X98" s="28" t="str">
        <f t="shared" si="44"/>
        <v xml:space="preserve"> </v>
      </c>
      <c r="Y98" s="28" t="str">
        <f t="shared" si="44"/>
        <v xml:space="preserve"> </v>
      </c>
      <c r="Z98" s="28" t="str">
        <f t="shared" si="44"/>
        <v xml:space="preserve"> </v>
      </c>
      <c r="AA98" s="28" t="str">
        <f t="shared" si="44"/>
        <v xml:space="preserve"> </v>
      </c>
      <c r="AB98" s="28" t="str">
        <f t="shared" si="44"/>
        <v xml:space="preserve"> </v>
      </c>
      <c r="AC98" s="28" t="str">
        <f t="shared" si="44"/>
        <v xml:space="preserve"> </v>
      </c>
      <c r="AD98" s="28" t="str">
        <f t="shared" si="44"/>
        <v xml:space="preserve"> </v>
      </c>
      <c r="AE98" s="28" t="str">
        <f t="shared" si="44"/>
        <v xml:space="preserve"> </v>
      </c>
      <c r="AF98" s="28" t="str">
        <f t="shared" si="44"/>
        <v xml:space="preserve"> </v>
      </c>
      <c r="AG98" s="28" t="str">
        <f t="shared" si="44"/>
        <v xml:space="preserve"> </v>
      </c>
      <c r="AH98" s="28" t="str">
        <f t="shared" si="44"/>
        <v xml:space="preserve"> </v>
      </c>
      <c r="AI98" s="28" t="str">
        <f t="shared" si="44"/>
        <v xml:space="preserve"> </v>
      </c>
      <c r="AJ98" s="28" t="str">
        <f t="shared" si="44"/>
        <v xml:space="preserve"> </v>
      </c>
      <c r="AK98" s="28" t="str">
        <f t="shared" si="44"/>
        <v xml:space="preserve"> </v>
      </c>
      <c r="AL98" s="28" t="str">
        <f t="shared" si="44"/>
        <v xml:space="preserve"> </v>
      </c>
      <c r="AM98" s="28" t="str">
        <f t="shared" si="44"/>
        <v xml:space="preserve"> </v>
      </c>
      <c r="AN98" s="28" t="str">
        <f t="shared" si="44"/>
        <v xml:space="preserve"> </v>
      </c>
    </row>
    <row r="99" spans="1:40" x14ac:dyDescent="0.15">
      <c r="A99" s="146"/>
      <c r="B99" s="146"/>
      <c r="C99" s="161"/>
      <c r="D99" s="151"/>
      <c r="E99" s="105" t="s">
        <v>113</v>
      </c>
      <c r="F99" s="59" t="s">
        <v>13</v>
      </c>
      <c r="G99" s="60" t="s">
        <v>62</v>
      </c>
      <c r="H99" s="59">
        <v>2</v>
      </c>
      <c r="I99" s="156"/>
      <c r="J99" s="107"/>
      <c r="K99" s="145"/>
      <c r="L99" s="145"/>
      <c r="M99" s="148"/>
      <c r="N99" s="4"/>
      <c r="O99" s="7"/>
    </row>
    <row r="100" spans="1:40" x14ac:dyDescent="0.15">
      <c r="A100" s="146"/>
      <c r="B100" s="146"/>
      <c r="C100" s="161"/>
      <c r="D100" s="151"/>
      <c r="E100" s="105" t="s">
        <v>114</v>
      </c>
      <c r="F100" s="59" t="s">
        <v>13</v>
      </c>
      <c r="G100" s="60" t="s">
        <v>62</v>
      </c>
      <c r="H100" s="59">
        <v>2</v>
      </c>
      <c r="I100" s="156"/>
      <c r="J100" s="107"/>
      <c r="K100" s="145"/>
      <c r="L100" s="145"/>
      <c r="M100" s="148"/>
      <c r="N100" s="4"/>
      <c r="O100" s="7"/>
    </row>
    <row r="101" spans="1:40" x14ac:dyDescent="0.15">
      <c r="A101" s="146"/>
      <c r="B101" s="146"/>
      <c r="C101" s="161"/>
      <c r="D101" s="142"/>
      <c r="E101" s="105" t="s">
        <v>115</v>
      </c>
      <c r="F101" s="59" t="s">
        <v>14</v>
      </c>
      <c r="G101" s="60" t="s">
        <v>62</v>
      </c>
      <c r="H101" s="59">
        <v>2</v>
      </c>
      <c r="I101" s="156"/>
      <c r="J101" s="107"/>
      <c r="K101" s="145"/>
      <c r="L101" s="145"/>
      <c r="M101" s="148"/>
      <c r="N101" s="4" t="str">
        <f t="shared" ca="1" si="31"/>
        <v/>
      </c>
      <c r="O101" s="7"/>
      <c r="P101" s="28" t="str">
        <f t="shared" si="44"/>
        <v xml:space="preserve"> </v>
      </c>
      <c r="Q101" s="28" t="str">
        <f t="shared" si="44"/>
        <v xml:space="preserve"> </v>
      </c>
      <c r="R101" s="28" t="str">
        <f t="shared" si="44"/>
        <v xml:space="preserve"> </v>
      </c>
      <c r="S101" s="28" t="str">
        <f t="shared" si="44"/>
        <v xml:space="preserve"> </v>
      </c>
      <c r="T101" s="28">
        <f t="shared" si="44"/>
        <v>2</v>
      </c>
      <c r="U101" s="28" t="str">
        <f t="shared" si="44"/>
        <v xml:space="preserve"> </v>
      </c>
      <c r="V101" s="28" t="str">
        <f t="shared" si="44"/>
        <v xml:space="preserve"> </v>
      </c>
      <c r="W101" s="28" t="str">
        <f t="shared" si="44"/>
        <v xml:space="preserve"> </v>
      </c>
      <c r="X101" s="28" t="str">
        <f t="shared" si="44"/>
        <v xml:space="preserve"> </v>
      </c>
      <c r="Y101" s="28" t="str">
        <f t="shared" si="44"/>
        <v xml:space="preserve"> </v>
      </c>
      <c r="Z101" s="28" t="str">
        <f t="shared" si="44"/>
        <v xml:space="preserve"> </v>
      </c>
      <c r="AA101" s="28" t="str">
        <f t="shared" si="44"/>
        <v xml:space="preserve"> </v>
      </c>
      <c r="AB101" s="28" t="str">
        <f t="shared" si="44"/>
        <v xml:space="preserve"> </v>
      </c>
      <c r="AC101" s="28" t="str">
        <f t="shared" si="44"/>
        <v xml:space="preserve"> </v>
      </c>
      <c r="AD101" s="28" t="str">
        <f t="shared" si="44"/>
        <v xml:space="preserve"> </v>
      </c>
      <c r="AE101" s="28" t="str">
        <f t="shared" si="44"/>
        <v xml:space="preserve"> </v>
      </c>
      <c r="AF101" s="28" t="str">
        <f t="shared" si="44"/>
        <v xml:space="preserve"> </v>
      </c>
      <c r="AG101" s="28" t="str">
        <f t="shared" si="44"/>
        <v xml:space="preserve"> </v>
      </c>
      <c r="AH101" s="28" t="str">
        <f t="shared" si="44"/>
        <v xml:space="preserve"> </v>
      </c>
      <c r="AI101" s="28" t="str">
        <f t="shared" si="44"/>
        <v xml:space="preserve"> </v>
      </c>
      <c r="AJ101" s="28" t="str">
        <f t="shared" si="44"/>
        <v xml:space="preserve"> </v>
      </c>
      <c r="AK101" s="28" t="str">
        <f t="shared" si="44"/>
        <v xml:space="preserve"> </v>
      </c>
      <c r="AL101" s="28" t="str">
        <f t="shared" si="44"/>
        <v xml:space="preserve"> </v>
      </c>
      <c r="AM101" s="28" t="str">
        <f t="shared" si="44"/>
        <v xml:space="preserve"> </v>
      </c>
      <c r="AN101" s="28" t="str">
        <f t="shared" si="44"/>
        <v xml:space="preserve"> </v>
      </c>
    </row>
    <row r="102" spans="1:40" x14ac:dyDescent="0.15">
      <c r="A102" s="146"/>
      <c r="B102" s="146"/>
      <c r="C102" s="161"/>
      <c r="D102" s="151"/>
      <c r="E102" s="105" t="s">
        <v>116</v>
      </c>
      <c r="F102" s="59" t="s">
        <v>14</v>
      </c>
      <c r="G102" s="60" t="s">
        <v>62</v>
      </c>
      <c r="H102" s="59">
        <v>2</v>
      </c>
      <c r="I102" s="156"/>
      <c r="J102" s="107"/>
      <c r="K102" s="145"/>
      <c r="L102" s="145"/>
      <c r="M102" s="148"/>
      <c r="N102" s="4" t="str">
        <f t="shared" ca="1" si="31"/>
        <v/>
      </c>
      <c r="O102" s="7"/>
      <c r="P102" s="28" t="str">
        <f t="shared" si="44"/>
        <v xml:space="preserve"> </v>
      </c>
      <c r="Q102" s="28" t="str">
        <f t="shared" si="44"/>
        <v xml:space="preserve"> </v>
      </c>
      <c r="R102" s="28" t="str">
        <f t="shared" si="44"/>
        <v xml:space="preserve"> </v>
      </c>
      <c r="S102" s="28" t="str">
        <f t="shared" si="44"/>
        <v xml:space="preserve"> </v>
      </c>
      <c r="T102" s="28">
        <f t="shared" si="44"/>
        <v>2</v>
      </c>
      <c r="U102" s="28" t="str">
        <f t="shared" si="44"/>
        <v xml:space="preserve"> </v>
      </c>
      <c r="V102" s="28" t="str">
        <f t="shared" si="44"/>
        <v xml:space="preserve"> </v>
      </c>
      <c r="W102" s="28" t="str">
        <f t="shared" si="44"/>
        <v xml:space="preserve"> </v>
      </c>
      <c r="X102" s="28" t="str">
        <f t="shared" si="44"/>
        <v xml:space="preserve"> </v>
      </c>
      <c r="Y102" s="28" t="str">
        <f t="shared" si="44"/>
        <v xml:space="preserve"> </v>
      </c>
      <c r="Z102" s="28" t="str">
        <f t="shared" si="44"/>
        <v xml:space="preserve"> </v>
      </c>
      <c r="AA102" s="28" t="str">
        <f t="shared" si="44"/>
        <v xml:space="preserve"> </v>
      </c>
      <c r="AB102" s="28" t="str">
        <f t="shared" si="44"/>
        <v xml:space="preserve"> </v>
      </c>
      <c r="AC102" s="28" t="str">
        <f t="shared" si="44"/>
        <v xml:space="preserve"> </v>
      </c>
      <c r="AD102" s="28" t="str">
        <f t="shared" si="44"/>
        <v xml:space="preserve"> </v>
      </c>
      <c r="AE102" s="28" t="str">
        <f t="shared" si="44"/>
        <v xml:space="preserve"> </v>
      </c>
      <c r="AF102" s="28" t="str">
        <f t="shared" si="44"/>
        <v xml:space="preserve"> </v>
      </c>
      <c r="AG102" s="28" t="str">
        <f t="shared" si="44"/>
        <v xml:space="preserve"> </v>
      </c>
      <c r="AH102" s="28" t="str">
        <f t="shared" si="44"/>
        <v xml:space="preserve"> </v>
      </c>
      <c r="AI102" s="28" t="str">
        <f t="shared" si="44"/>
        <v xml:space="preserve"> </v>
      </c>
      <c r="AJ102" s="28" t="str">
        <f t="shared" si="44"/>
        <v xml:space="preserve"> </v>
      </c>
      <c r="AK102" s="28" t="str">
        <f t="shared" si="44"/>
        <v xml:space="preserve"> </v>
      </c>
      <c r="AL102" s="28" t="str">
        <f t="shared" si="44"/>
        <v xml:space="preserve"> </v>
      </c>
      <c r="AM102" s="28" t="str">
        <f t="shared" si="44"/>
        <v xml:space="preserve"> </v>
      </c>
      <c r="AN102" s="28" t="str">
        <f t="shared" si="44"/>
        <v xml:space="preserve"> </v>
      </c>
    </row>
    <row r="103" spans="1:40" x14ac:dyDescent="0.15">
      <c r="A103" s="146"/>
      <c r="B103" s="146"/>
      <c r="C103" s="161"/>
      <c r="D103" s="151"/>
      <c r="E103" s="73" t="s">
        <v>75</v>
      </c>
      <c r="F103" s="68" t="s">
        <v>18</v>
      </c>
      <c r="G103" s="60" t="s">
        <v>55</v>
      </c>
      <c r="H103" s="59">
        <v>0.5</v>
      </c>
      <c r="I103" s="156"/>
      <c r="J103" s="107"/>
      <c r="K103" s="145"/>
      <c r="L103" s="145"/>
      <c r="M103" s="148"/>
      <c r="N103" s="4" t="str">
        <f t="shared" ca="1" si="31"/>
        <v/>
      </c>
      <c r="O103" s="7"/>
      <c r="P103" s="28" t="str">
        <f t="shared" si="44"/>
        <v xml:space="preserve"> </v>
      </c>
      <c r="Q103" s="28" t="str">
        <f t="shared" si="44"/>
        <v xml:space="preserve"> </v>
      </c>
      <c r="R103" s="28" t="str">
        <f t="shared" si="44"/>
        <v xml:space="preserve"> </v>
      </c>
      <c r="S103" s="28" t="str">
        <f t="shared" si="44"/>
        <v xml:space="preserve"> </v>
      </c>
      <c r="T103" s="28" t="str">
        <f t="shared" si="44"/>
        <v xml:space="preserve"> </v>
      </c>
      <c r="U103" s="28" t="str">
        <f t="shared" si="44"/>
        <v xml:space="preserve"> </v>
      </c>
      <c r="V103" s="28" t="str">
        <f t="shared" si="44"/>
        <v xml:space="preserve"> </v>
      </c>
      <c r="W103" s="28">
        <f t="shared" si="44"/>
        <v>0.5</v>
      </c>
      <c r="X103" s="28" t="str">
        <f t="shared" si="44"/>
        <v xml:space="preserve"> </v>
      </c>
      <c r="Y103" s="28" t="str">
        <f t="shared" si="44"/>
        <v xml:space="preserve"> </v>
      </c>
      <c r="Z103" s="28" t="str">
        <f t="shared" si="44"/>
        <v xml:space="preserve"> </v>
      </c>
      <c r="AA103" s="28" t="str">
        <f t="shared" si="44"/>
        <v xml:space="preserve"> </v>
      </c>
      <c r="AB103" s="28" t="str">
        <f t="shared" si="44"/>
        <v xml:space="preserve"> </v>
      </c>
      <c r="AC103" s="28" t="str">
        <f t="shared" si="44"/>
        <v xml:space="preserve"> </v>
      </c>
      <c r="AD103" s="28" t="str">
        <f t="shared" si="44"/>
        <v xml:space="preserve"> </v>
      </c>
      <c r="AE103" s="28" t="str">
        <f t="shared" si="44"/>
        <v xml:space="preserve"> </v>
      </c>
      <c r="AF103" s="28" t="str">
        <f t="shared" si="44"/>
        <v xml:space="preserve"> </v>
      </c>
      <c r="AG103" s="28" t="str">
        <f t="shared" si="44"/>
        <v xml:space="preserve"> </v>
      </c>
      <c r="AH103" s="28" t="str">
        <f t="shared" si="44"/>
        <v xml:space="preserve"> </v>
      </c>
      <c r="AI103" s="28" t="str">
        <f t="shared" si="44"/>
        <v xml:space="preserve"> </v>
      </c>
      <c r="AJ103" s="28" t="str">
        <f t="shared" si="44"/>
        <v xml:space="preserve"> </v>
      </c>
      <c r="AK103" s="28" t="str">
        <f t="shared" si="44"/>
        <v xml:space="preserve"> </v>
      </c>
      <c r="AL103" s="28" t="str">
        <f t="shared" si="44"/>
        <v xml:space="preserve"> </v>
      </c>
      <c r="AM103" s="28" t="str">
        <f t="shared" si="44"/>
        <v xml:space="preserve"> </v>
      </c>
      <c r="AN103" s="28" t="str">
        <f t="shared" si="44"/>
        <v xml:space="preserve"> </v>
      </c>
    </row>
    <row r="104" spans="1:40" x14ac:dyDescent="0.15">
      <c r="A104" s="115"/>
      <c r="B104" s="115"/>
      <c r="C104" s="79"/>
      <c r="D104" s="142"/>
      <c r="E104" s="105" t="s">
        <v>231</v>
      </c>
      <c r="F104" s="59" t="s">
        <v>18</v>
      </c>
      <c r="G104" s="60" t="s">
        <v>58</v>
      </c>
      <c r="H104" s="59">
        <v>2</v>
      </c>
      <c r="I104" s="156">
        <f>SUM(H104:H106)</f>
        <v>6.5</v>
      </c>
      <c r="J104" s="107"/>
      <c r="K104" s="145"/>
      <c r="L104" s="145"/>
      <c r="M104" s="148"/>
      <c r="N104" s="4" t="str">
        <f t="shared" ca="1" si="31"/>
        <v/>
      </c>
      <c r="O104" s="7"/>
      <c r="P104" s="28" t="str">
        <f t="shared" si="44"/>
        <v xml:space="preserve"> </v>
      </c>
      <c r="Q104" s="28" t="str">
        <f t="shared" si="44"/>
        <v xml:space="preserve"> </v>
      </c>
      <c r="R104" s="28" t="str">
        <f t="shared" si="44"/>
        <v xml:space="preserve"> </v>
      </c>
      <c r="S104" s="28" t="str">
        <f t="shared" si="44"/>
        <v xml:space="preserve"> </v>
      </c>
      <c r="T104" s="28" t="str">
        <f t="shared" si="44"/>
        <v xml:space="preserve"> </v>
      </c>
      <c r="U104" s="28" t="str">
        <f t="shared" si="44"/>
        <v xml:space="preserve"> </v>
      </c>
      <c r="V104" s="28" t="str">
        <f t="shared" si="44"/>
        <v xml:space="preserve"> </v>
      </c>
      <c r="W104" s="28">
        <f t="shared" si="44"/>
        <v>2</v>
      </c>
      <c r="X104" s="28" t="str">
        <f t="shared" si="44"/>
        <v xml:space="preserve"> </v>
      </c>
      <c r="Y104" s="28" t="str">
        <f t="shared" si="44"/>
        <v xml:space="preserve"> </v>
      </c>
      <c r="Z104" s="28" t="str">
        <f t="shared" si="44"/>
        <v xml:space="preserve"> </v>
      </c>
      <c r="AA104" s="28" t="str">
        <f t="shared" si="44"/>
        <v xml:space="preserve"> </v>
      </c>
      <c r="AB104" s="28" t="str">
        <f t="shared" si="44"/>
        <v xml:space="preserve"> </v>
      </c>
      <c r="AC104" s="28" t="str">
        <f t="shared" si="44"/>
        <v xml:space="preserve"> </v>
      </c>
      <c r="AD104" s="28" t="str">
        <f t="shared" si="44"/>
        <v xml:space="preserve"> </v>
      </c>
      <c r="AE104" s="28" t="str">
        <f t="shared" si="44"/>
        <v xml:space="preserve"> </v>
      </c>
      <c r="AF104" s="28" t="str">
        <f t="shared" si="44"/>
        <v xml:space="preserve"> </v>
      </c>
      <c r="AG104" s="28" t="str">
        <f t="shared" si="44"/>
        <v xml:space="preserve"> </v>
      </c>
      <c r="AH104" s="28" t="str">
        <f t="shared" si="44"/>
        <v xml:space="preserve"> </v>
      </c>
      <c r="AI104" s="28" t="str">
        <f t="shared" si="44"/>
        <v xml:space="preserve"> </v>
      </c>
      <c r="AJ104" s="28" t="str">
        <f t="shared" si="44"/>
        <v xml:space="preserve"> </v>
      </c>
      <c r="AK104" s="28" t="str">
        <f t="shared" si="44"/>
        <v xml:space="preserve"> </v>
      </c>
      <c r="AL104" s="28" t="str">
        <f t="shared" si="44"/>
        <v xml:space="preserve"> </v>
      </c>
      <c r="AM104" s="28" t="str">
        <f t="shared" si="44"/>
        <v xml:space="preserve"> </v>
      </c>
      <c r="AN104" s="28" t="str">
        <f t="shared" si="44"/>
        <v xml:space="preserve"> </v>
      </c>
    </row>
    <row r="105" spans="1:40" x14ac:dyDescent="0.15">
      <c r="A105" s="115"/>
      <c r="B105" s="115"/>
      <c r="C105" s="79"/>
      <c r="D105" s="142"/>
      <c r="E105" s="105" t="s">
        <v>119</v>
      </c>
      <c r="F105" s="59" t="s">
        <v>18</v>
      </c>
      <c r="G105" s="60" t="s">
        <v>58</v>
      </c>
      <c r="H105" s="59">
        <v>2</v>
      </c>
      <c r="I105" s="156"/>
      <c r="J105" s="107"/>
      <c r="K105" s="145"/>
      <c r="L105" s="145"/>
      <c r="M105" s="148"/>
      <c r="N105" s="4" t="str">
        <f t="shared" ca="1" si="31"/>
        <v/>
      </c>
      <c r="O105" s="7"/>
      <c r="P105" s="28" t="str">
        <f t="shared" si="44"/>
        <v xml:space="preserve"> </v>
      </c>
      <c r="Q105" s="28" t="str">
        <f t="shared" si="44"/>
        <v xml:space="preserve"> </v>
      </c>
      <c r="R105" s="28" t="str">
        <f t="shared" si="44"/>
        <v xml:space="preserve"> </v>
      </c>
      <c r="S105" s="28" t="str">
        <f t="shared" si="44"/>
        <v xml:space="preserve"> </v>
      </c>
      <c r="T105" s="28" t="str">
        <f t="shared" si="44"/>
        <v xml:space="preserve"> </v>
      </c>
      <c r="U105" s="28" t="str">
        <f t="shared" si="44"/>
        <v xml:space="preserve"> </v>
      </c>
      <c r="V105" s="28" t="str">
        <f t="shared" si="44"/>
        <v xml:space="preserve"> </v>
      </c>
      <c r="W105" s="28">
        <f t="shared" si="44"/>
        <v>2</v>
      </c>
      <c r="X105" s="28" t="str">
        <f t="shared" si="44"/>
        <v xml:space="preserve"> </v>
      </c>
      <c r="Y105" s="28" t="str">
        <f t="shared" si="44"/>
        <v xml:space="preserve"> </v>
      </c>
      <c r="Z105" s="28" t="str">
        <f t="shared" si="44"/>
        <v xml:space="preserve"> </v>
      </c>
      <c r="AA105" s="28" t="str">
        <f t="shared" si="44"/>
        <v xml:space="preserve"> </v>
      </c>
      <c r="AB105" s="28" t="str">
        <f t="shared" si="44"/>
        <v xml:space="preserve"> </v>
      </c>
      <c r="AC105" s="28" t="str">
        <f t="shared" si="44"/>
        <v xml:space="preserve"> </v>
      </c>
      <c r="AD105" s="28" t="str">
        <f t="shared" si="44"/>
        <v xml:space="preserve"> </v>
      </c>
      <c r="AE105" s="28" t="str">
        <f t="shared" si="44"/>
        <v xml:space="preserve"> </v>
      </c>
      <c r="AF105" s="28" t="str">
        <f t="shared" si="44"/>
        <v xml:space="preserve"> </v>
      </c>
      <c r="AG105" s="28" t="str">
        <f t="shared" si="44"/>
        <v xml:space="preserve"> </v>
      </c>
      <c r="AH105" s="28" t="str">
        <f t="shared" si="44"/>
        <v xml:space="preserve"> </v>
      </c>
      <c r="AI105" s="28" t="str">
        <f t="shared" si="44"/>
        <v xml:space="preserve"> </v>
      </c>
      <c r="AJ105" s="28" t="str">
        <f t="shared" si="44"/>
        <v xml:space="preserve"> </v>
      </c>
      <c r="AK105" s="28" t="str">
        <f t="shared" si="44"/>
        <v xml:space="preserve"> </v>
      </c>
      <c r="AL105" s="28" t="str">
        <f t="shared" si="44"/>
        <v xml:space="preserve"> </v>
      </c>
      <c r="AM105" s="28" t="str">
        <f t="shared" si="44"/>
        <v xml:space="preserve"> </v>
      </c>
      <c r="AN105" s="28" t="str">
        <f t="shared" si="44"/>
        <v xml:space="preserve"> </v>
      </c>
    </row>
    <row r="106" spans="1:40" x14ac:dyDescent="0.15">
      <c r="A106" s="115"/>
      <c r="B106" s="115"/>
      <c r="C106" s="79"/>
      <c r="D106" s="79" t="s">
        <v>420</v>
      </c>
      <c r="E106" s="105" t="s">
        <v>543</v>
      </c>
      <c r="F106" s="59" t="s">
        <v>22</v>
      </c>
      <c r="G106" s="60" t="s">
        <v>63</v>
      </c>
      <c r="H106" s="59">
        <v>2.5</v>
      </c>
      <c r="I106" s="156"/>
      <c r="J106" s="107"/>
      <c r="K106" s="145"/>
      <c r="L106" s="145"/>
      <c r="M106" s="148"/>
      <c r="N106" s="4"/>
      <c r="O106" s="7"/>
    </row>
    <row r="107" spans="1:40" x14ac:dyDescent="0.15">
      <c r="A107" s="115"/>
      <c r="B107" s="115"/>
      <c r="C107" s="90"/>
      <c r="D107" s="79"/>
      <c r="E107" s="105" t="s">
        <v>418</v>
      </c>
      <c r="F107" s="68" t="s">
        <v>21</v>
      </c>
      <c r="G107" s="76"/>
      <c r="H107" s="172"/>
      <c r="I107" s="272">
        <v>4</v>
      </c>
      <c r="J107" s="107"/>
      <c r="K107" s="145"/>
      <c r="L107" s="145"/>
      <c r="M107" s="148"/>
      <c r="N107" s="4"/>
      <c r="O107" s="7"/>
    </row>
    <row r="108" spans="1:40" x14ac:dyDescent="0.15">
      <c r="A108" s="115"/>
      <c r="B108" s="115"/>
      <c r="C108" s="90"/>
      <c r="D108" s="79"/>
      <c r="E108" s="75" t="s">
        <v>527</v>
      </c>
      <c r="F108" s="59"/>
      <c r="G108" s="60"/>
      <c r="H108" s="59"/>
      <c r="I108" s="333">
        <v>1.57</v>
      </c>
      <c r="J108" s="107"/>
      <c r="K108" s="145"/>
      <c r="L108" s="145"/>
      <c r="M108" s="148"/>
      <c r="N108" s="4"/>
      <c r="O108" s="7"/>
    </row>
    <row r="109" spans="1:40" x14ac:dyDescent="0.15">
      <c r="A109" s="168"/>
      <c r="B109" s="168"/>
      <c r="C109" s="166"/>
      <c r="D109" s="167"/>
      <c r="E109" s="168"/>
      <c r="F109" s="168"/>
      <c r="G109" s="169"/>
      <c r="H109" s="169"/>
      <c r="I109" s="170"/>
      <c r="J109" s="170"/>
      <c r="K109" s="159"/>
      <c r="L109" s="159"/>
      <c r="M109" s="160"/>
      <c r="N109" s="4" t="str">
        <f t="shared" ref="N109:N110" ca="1" si="45">IF(YEAR(L109)=YEAR(TODAY()),IF(MONTH(L109)-MONTH(TODAY())&gt;0,IF(MONTH(L109)-MONTH(TODAY())&lt;=3,"Renovar Contrato?",""),""),"")</f>
        <v/>
      </c>
      <c r="O109" s="47">
        <f>SUM(P109:AN109)</f>
        <v>0</v>
      </c>
      <c r="P109" s="22">
        <f t="shared" ref="P109:AN109" si="46">SUM(P111:P118)</f>
        <v>0</v>
      </c>
      <c r="Q109" s="22">
        <f t="shared" si="46"/>
        <v>0</v>
      </c>
      <c r="R109" s="22">
        <f t="shared" si="46"/>
        <v>0</v>
      </c>
      <c r="S109" s="22">
        <f t="shared" si="46"/>
        <v>0</v>
      </c>
      <c r="T109" s="22">
        <f t="shared" si="46"/>
        <v>0</v>
      </c>
      <c r="U109" s="22">
        <f t="shared" si="46"/>
        <v>0</v>
      </c>
      <c r="V109" s="22">
        <f t="shared" si="46"/>
        <v>0</v>
      </c>
      <c r="W109" s="22">
        <f t="shared" si="46"/>
        <v>0</v>
      </c>
      <c r="X109" s="22">
        <f t="shared" si="46"/>
        <v>0</v>
      </c>
      <c r="Y109" s="22">
        <f t="shared" si="46"/>
        <v>0</v>
      </c>
      <c r="Z109" s="22">
        <f t="shared" si="46"/>
        <v>0</v>
      </c>
      <c r="AA109" s="22">
        <f t="shared" si="46"/>
        <v>0</v>
      </c>
      <c r="AB109" s="22">
        <f t="shared" si="46"/>
        <v>0</v>
      </c>
      <c r="AC109" s="22">
        <f t="shared" si="46"/>
        <v>0</v>
      </c>
      <c r="AD109" s="22">
        <f t="shared" si="46"/>
        <v>0</v>
      </c>
      <c r="AE109" s="22">
        <f t="shared" si="46"/>
        <v>0</v>
      </c>
      <c r="AF109" s="22">
        <f t="shared" si="46"/>
        <v>0</v>
      </c>
      <c r="AG109" s="22">
        <f t="shared" si="46"/>
        <v>0</v>
      </c>
      <c r="AH109" s="22">
        <f t="shared" si="46"/>
        <v>0</v>
      </c>
      <c r="AI109" s="22">
        <f t="shared" si="46"/>
        <v>0</v>
      </c>
      <c r="AJ109" s="22">
        <f t="shared" si="46"/>
        <v>0</v>
      </c>
      <c r="AK109" s="22">
        <f t="shared" si="46"/>
        <v>0</v>
      </c>
      <c r="AL109" s="22">
        <f t="shared" si="46"/>
        <v>0</v>
      </c>
      <c r="AM109" s="22">
        <f t="shared" si="46"/>
        <v>0</v>
      </c>
      <c r="AN109" s="22">
        <f t="shared" si="46"/>
        <v>0</v>
      </c>
    </row>
    <row r="110" spans="1:40" x14ac:dyDescent="0.15">
      <c r="A110" s="171" t="s">
        <v>399</v>
      </c>
      <c r="B110" s="171" t="s">
        <v>54</v>
      </c>
      <c r="C110" s="161" t="s">
        <v>393</v>
      </c>
      <c r="D110" s="142" t="s">
        <v>10</v>
      </c>
      <c r="E110" s="143"/>
      <c r="F110" s="109"/>
      <c r="G110" s="182"/>
      <c r="H110" s="109"/>
      <c r="I110" s="144">
        <f>SUM(I111:I122)</f>
        <v>23.28</v>
      </c>
      <c r="J110" s="107">
        <f>I110/2</f>
        <v>11.64</v>
      </c>
      <c r="K110" s="108">
        <v>44455</v>
      </c>
      <c r="L110" s="108">
        <v>44819</v>
      </c>
      <c r="M110" s="83">
        <v>1</v>
      </c>
      <c r="N110" s="4" t="str">
        <f t="shared" ca="1" si="45"/>
        <v/>
      </c>
      <c r="O110" s="47">
        <f>SUM(P110:AN110)</f>
        <v>0</v>
      </c>
      <c r="P110" s="21">
        <f>P109/24</f>
        <v>0</v>
      </c>
      <c r="Q110" s="21">
        <f t="shared" ref="Q110:AJ110" si="47">Q109/24</f>
        <v>0</v>
      </c>
      <c r="R110" s="21">
        <f t="shared" si="47"/>
        <v>0</v>
      </c>
      <c r="S110" s="21">
        <f t="shared" si="47"/>
        <v>0</v>
      </c>
      <c r="T110" s="21">
        <f t="shared" si="47"/>
        <v>0</v>
      </c>
      <c r="U110" s="21">
        <f t="shared" si="47"/>
        <v>0</v>
      </c>
      <c r="V110" s="21">
        <f t="shared" si="47"/>
        <v>0</v>
      </c>
      <c r="W110" s="21">
        <f t="shared" si="47"/>
        <v>0</v>
      </c>
      <c r="X110" s="21">
        <f t="shared" si="47"/>
        <v>0</v>
      </c>
      <c r="Y110" s="21">
        <f t="shared" si="47"/>
        <v>0</v>
      </c>
      <c r="Z110" s="21">
        <f t="shared" si="47"/>
        <v>0</v>
      </c>
      <c r="AA110" s="21">
        <f t="shared" si="47"/>
        <v>0</v>
      </c>
      <c r="AB110" s="21">
        <f t="shared" si="47"/>
        <v>0</v>
      </c>
      <c r="AC110" s="21">
        <f t="shared" si="47"/>
        <v>0</v>
      </c>
      <c r="AD110" s="21">
        <f t="shared" si="47"/>
        <v>0</v>
      </c>
      <c r="AE110" s="21">
        <f t="shared" si="47"/>
        <v>0</v>
      </c>
      <c r="AF110" s="21">
        <f t="shared" si="47"/>
        <v>0</v>
      </c>
      <c r="AG110" s="21">
        <f t="shared" si="47"/>
        <v>0</v>
      </c>
      <c r="AH110" s="21">
        <f t="shared" si="47"/>
        <v>0</v>
      </c>
      <c r="AI110" s="21">
        <f t="shared" si="47"/>
        <v>0</v>
      </c>
      <c r="AJ110" s="21">
        <f t="shared" si="47"/>
        <v>0</v>
      </c>
      <c r="AK110" s="21">
        <f>AK109/24</f>
        <v>0</v>
      </c>
      <c r="AL110" s="21">
        <f>AL109/24</f>
        <v>0</v>
      </c>
      <c r="AM110" s="21">
        <f t="shared" ref="AM110:AN110" si="48">AM109/24</f>
        <v>0</v>
      </c>
      <c r="AN110" s="21">
        <f t="shared" si="48"/>
        <v>0</v>
      </c>
    </row>
    <row r="111" spans="1:40" x14ac:dyDescent="0.15">
      <c r="A111" s="115"/>
      <c r="B111" s="61"/>
      <c r="C111" s="197"/>
      <c r="D111" s="142"/>
      <c r="E111" s="105" t="s">
        <v>453</v>
      </c>
      <c r="F111" s="61" t="s">
        <v>18</v>
      </c>
      <c r="G111" s="106" t="s">
        <v>56</v>
      </c>
      <c r="H111" s="61">
        <v>2</v>
      </c>
      <c r="I111" s="77">
        <f>SUM(H111:H117)</f>
        <v>14</v>
      </c>
      <c r="J111" s="107"/>
      <c r="K111" s="145"/>
      <c r="L111" s="145"/>
      <c r="M111" s="148"/>
      <c r="N111" s="4"/>
      <c r="O111" s="7"/>
    </row>
    <row r="112" spans="1:40" x14ac:dyDescent="0.15">
      <c r="A112" s="115"/>
      <c r="B112" s="115"/>
      <c r="C112" s="150"/>
      <c r="D112" s="142"/>
      <c r="E112" s="105" t="s">
        <v>454</v>
      </c>
      <c r="F112" s="61" t="s">
        <v>18</v>
      </c>
      <c r="G112" s="106" t="s">
        <v>56</v>
      </c>
      <c r="H112" s="61">
        <v>2</v>
      </c>
      <c r="I112" s="77"/>
      <c r="J112" s="107"/>
      <c r="K112" s="145"/>
      <c r="L112" s="145"/>
      <c r="M112" s="148"/>
      <c r="N112" s="4"/>
      <c r="O112" s="7"/>
    </row>
    <row r="113" spans="1:40" x14ac:dyDescent="0.15">
      <c r="A113" s="115"/>
      <c r="B113" s="115"/>
      <c r="C113" s="150"/>
      <c r="D113" s="142"/>
      <c r="E113" s="105" t="s">
        <v>468</v>
      </c>
      <c r="F113" s="68" t="s">
        <v>382</v>
      </c>
      <c r="G113" s="60" t="s">
        <v>56</v>
      </c>
      <c r="H113" s="59">
        <v>3</v>
      </c>
      <c r="I113" s="157"/>
      <c r="J113" s="107"/>
      <c r="K113" s="145"/>
      <c r="L113" s="145"/>
      <c r="M113" s="148"/>
      <c r="N113" s="4"/>
      <c r="O113" s="7"/>
    </row>
    <row r="114" spans="1:40" x14ac:dyDescent="0.15">
      <c r="A114" s="115"/>
      <c r="B114" s="115"/>
      <c r="C114" s="150"/>
      <c r="D114" s="142"/>
      <c r="E114" s="105" t="s">
        <v>469</v>
      </c>
      <c r="F114" s="68" t="s">
        <v>24</v>
      </c>
      <c r="G114" s="60" t="s">
        <v>56</v>
      </c>
      <c r="H114" s="59">
        <v>1</v>
      </c>
      <c r="I114" s="157"/>
      <c r="J114" s="107"/>
      <c r="K114" s="145"/>
      <c r="L114" s="145"/>
      <c r="M114" s="148"/>
      <c r="N114" s="4"/>
      <c r="O114" s="7"/>
    </row>
    <row r="115" spans="1:40" x14ac:dyDescent="0.15">
      <c r="A115" s="115"/>
      <c r="B115" s="115"/>
      <c r="C115" s="150"/>
      <c r="D115" s="142"/>
      <c r="E115" s="105" t="s">
        <v>250</v>
      </c>
      <c r="F115" s="172" t="s">
        <v>72</v>
      </c>
      <c r="G115" s="60" t="s">
        <v>62</v>
      </c>
      <c r="H115" s="59">
        <v>2</v>
      </c>
      <c r="I115" s="157"/>
      <c r="J115" s="107"/>
      <c r="K115" s="145"/>
      <c r="L115" s="145"/>
      <c r="M115" s="148"/>
      <c r="N115" s="4"/>
      <c r="O115" s="7"/>
    </row>
    <row r="116" spans="1:40" x14ac:dyDescent="0.15">
      <c r="A116" s="115"/>
      <c r="B116" s="115"/>
      <c r="C116" s="150"/>
      <c r="D116" s="142"/>
      <c r="E116" s="105" t="s">
        <v>206</v>
      </c>
      <c r="F116" s="59" t="s">
        <v>13</v>
      </c>
      <c r="G116" s="60" t="s">
        <v>56</v>
      </c>
      <c r="H116" s="68">
        <v>2</v>
      </c>
      <c r="I116" s="157"/>
      <c r="J116" s="107"/>
      <c r="K116" s="145"/>
      <c r="L116" s="145"/>
      <c r="M116" s="148"/>
      <c r="N116" s="4"/>
      <c r="O116" s="7"/>
    </row>
    <row r="117" spans="1:40" x14ac:dyDescent="0.15">
      <c r="A117" s="115"/>
      <c r="B117" s="115"/>
      <c r="C117" s="150"/>
      <c r="D117" s="142"/>
      <c r="E117" s="105" t="s">
        <v>207</v>
      </c>
      <c r="F117" s="59" t="s">
        <v>13</v>
      </c>
      <c r="G117" s="60" t="s">
        <v>56</v>
      </c>
      <c r="H117" s="59">
        <v>2</v>
      </c>
      <c r="I117" s="157"/>
      <c r="J117" s="107"/>
      <c r="K117" s="145"/>
      <c r="L117" s="145"/>
      <c r="M117" s="148"/>
      <c r="N117" s="4"/>
      <c r="O117" s="7"/>
    </row>
    <row r="118" spans="1:40" x14ac:dyDescent="0.15">
      <c r="A118" s="115"/>
      <c r="B118" s="115"/>
      <c r="C118" s="150"/>
      <c r="D118" s="142"/>
      <c r="E118" s="105" t="s">
        <v>269</v>
      </c>
      <c r="F118" s="59" t="s">
        <v>14</v>
      </c>
      <c r="G118" s="60" t="s">
        <v>58</v>
      </c>
      <c r="H118" s="59">
        <v>4</v>
      </c>
      <c r="I118" s="77">
        <f>SUM(H118:H120)</f>
        <v>9</v>
      </c>
      <c r="J118" s="107"/>
      <c r="K118" s="145"/>
      <c r="L118" s="145"/>
      <c r="M118" s="148"/>
      <c r="N118" s="4"/>
      <c r="O118" s="7"/>
    </row>
    <row r="119" spans="1:40" x14ac:dyDescent="0.15">
      <c r="A119" s="115"/>
      <c r="B119" s="115"/>
      <c r="C119" s="150"/>
      <c r="D119" s="142"/>
      <c r="E119" s="105" t="s">
        <v>162</v>
      </c>
      <c r="F119" s="59" t="s">
        <v>13</v>
      </c>
      <c r="G119" s="60" t="s">
        <v>59</v>
      </c>
      <c r="H119" s="59">
        <v>4</v>
      </c>
      <c r="I119" s="77"/>
      <c r="J119" s="107"/>
      <c r="K119" s="145"/>
      <c r="L119" s="145"/>
      <c r="M119" s="148"/>
      <c r="N119" s="4"/>
      <c r="O119" s="7"/>
    </row>
    <row r="120" spans="1:40" x14ac:dyDescent="0.15">
      <c r="A120" s="115"/>
      <c r="B120" s="115"/>
      <c r="C120" s="150"/>
      <c r="D120" s="274" t="s">
        <v>421</v>
      </c>
      <c r="E120" s="105" t="s">
        <v>522</v>
      </c>
      <c r="F120" s="59" t="s">
        <v>22</v>
      </c>
      <c r="G120" s="60" t="s">
        <v>63</v>
      </c>
      <c r="H120" s="59">
        <v>1</v>
      </c>
      <c r="I120" s="77"/>
      <c r="J120" s="107"/>
      <c r="K120" s="145"/>
      <c r="L120" s="145"/>
      <c r="M120" s="148"/>
      <c r="N120" s="4"/>
      <c r="O120" s="7"/>
    </row>
    <row r="121" spans="1:40" x14ac:dyDescent="0.15">
      <c r="A121" s="115"/>
      <c r="B121" s="115"/>
      <c r="C121" s="150"/>
      <c r="D121" s="274" t="s">
        <v>422</v>
      </c>
      <c r="E121" s="105" t="s">
        <v>423</v>
      </c>
      <c r="F121" s="59" t="s">
        <v>22</v>
      </c>
      <c r="G121" s="60" t="s">
        <v>59</v>
      </c>
      <c r="H121" s="59">
        <v>0.5</v>
      </c>
      <c r="I121" s="77"/>
      <c r="J121" s="107"/>
      <c r="K121" s="145"/>
      <c r="L121" s="145"/>
      <c r="M121" s="148"/>
      <c r="N121" s="4"/>
      <c r="O121" s="7"/>
    </row>
    <row r="122" spans="1:40" x14ac:dyDescent="0.15">
      <c r="A122" s="115"/>
      <c r="B122" s="115"/>
      <c r="C122" s="150"/>
      <c r="D122" s="142"/>
      <c r="E122" s="75" t="s">
        <v>527</v>
      </c>
      <c r="F122" s="59"/>
      <c r="G122" s="60"/>
      <c r="H122" s="59"/>
      <c r="I122" s="180">
        <v>0.28000000000000003</v>
      </c>
      <c r="J122" s="107"/>
      <c r="K122" s="145"/>
      <c r="L122" s="145"/>
      <c r="M122" s="148"/>
      <c r="N122" s="4"/>
      <c r="O122" s="7"/>
    </row>
    <row r="123" spans="1:40" x14ac:dyDescent="0.15">
      <c r="A123" s="132"/>
      <c r="B123" s="132"/>
      <c r="C123" s="133"/>
      <c r="D123" s="134"/>
      <c r="E123" s="135"/>
      <c r="F123" s="136"/>
      <c r="G123" s="137"/>
      <c r="H123" s="136"/>
      <c r="I123" s="158"/>
      <c r="J123" s="138"/>
      <c r="K123" s="159"/>
      <c r="L123" s="159"/>
      <c r="M123" s="160"/>
      <c r="N123" s="4" t="str">
        <f t="shared" ref="N123:N242" ca="1" si="49">IF(YEAR(L123)=YEAR(TODAY()),IF(MONTH(L123)-MONTH(TODAY())&gt;0,IF(MONTH(L123)-MONTH(TODAY())&lt;=3,"Renovar Contrato?",""),""),"")</f>
        <v/>
      </c>
      <c r="O123" s="47">
        <f>SUM(P123:AN123)</f>
        <v>1</v>
      </c>
      <c r="P123" s="22">
        <f>SUM(P135)</f>
        <v>0</v>
      </c>
      <c r="Q123" s="22">
        <f t="shared" ref="Q123:AN123" si="50">SUM(Q135)</f>
        <v>0</v>
      </c>
      <c r="R123" s="22">
        <f t="shared" si="50"/>
        <v>0</v>
      </c>
      <c r="S123" s="22">
        <f t="shared" si="50"/>
        <v>0</v>
      </c>
      <c r="T123" s="22">
        <f t="shared" si="50"/>
        <v>0</v>
      </c>
      <c r="U123" s="22">
        <f t="shared" si="50"/>
        <v>1</v>
      </c>
      <c r="V123" s="22">
        <f t="shared" si="50"/>
        <v>0</v>
      </c>
      <c r="W123" s="22">
        <f t="shared" si="50"/>
        <v>0</v>
      </c>
      <c r="X123" s="22">
        <f t="shared" si="50"/>
        <v>0</v>
      </c>
      <c r="Y123" s="22">
        <f t="shared" si="50"/>
        <v>0</v>
      </c>
      <c r="Z123" s="22">
        <f t="shared" si="50"/>
        <v>0</v>
      </c>
      <c r="AA123" s="22">
        <f t="shared" si="50"/>
        <v>0</v>
      </c>
      <c r="AB123" s="22">
        <f t="shared" si="50"/>
        <v>0</v>
      </c>
      <c r="AC123" s="22">
        <f t="shared" si="50"/>
        <v>0</v>
      </c>
      <c r="AD123" s="22">
        <f t="shared" si="50"/>
        <v>0</v>
      </c>
      <c r="AE123" s="22">
        <f t="shared" si="50"/>
        <v>0</v>
      </c>
      <c r="AF123" s="22">
        <f t="shared" si="50"/>
        <v>0</v>
      </c>
      <c r="AG123" s="22">
        <f t="shared" si="50"/>
        <v>0</v>
      </c>
      <c r="AH123" s="22">
        <f t="shared" si="50"/>
        <v>0</v>
      </c>
      <c r="AI123" s="22">
        <f t="shared" si="50"/>
        <v>0</v>
      </c>
      <c r="AJ123" s="22">
        <f t="shared" si="50"/>
        <v>0</v>
      </c>
      <c r="AK123" s="22">
        <f t="shared" si="50"/>
        <v>0</v>
      </c>
      <c r="AL123" s="22">
        <f t="shared" si="50"/>
        <v>0</v>
      </c>
      <c r="AM123" s="22">
        <f t="shared" si="50"/>
        <v>0</v>
      </c>
      <c r="AN123" s="22">
        <f t="shared" si="50"/>
        <v>0</v>
      </c>
    </row>
    <row r="124" spans="1:40" x14ac:dyDescent="0.15">
      <c r="A124" s="140" t="s">
        <v>120</v>
      </c>
      <c r="B124" s="140" t="s">
        <v>54</v>
      </c>
      <c r="C124" s="161" t="s">
        <v>121</v>
      </c>
      <c r="D124" s="142" t="s">
        <v>10</v>
      </c>
      <c r="E124" s="143"/>
      <c r="F124" s="61"/>
      <c r="G124" s="106"/>
      <c r="H124" s="109"/>
      <c r="I124" s="144">
        <f>SUM(I125:I135)</f>
        <v>23.5</v>
      </c>
      <c r="J124" s="107">
        <f>I124/2</f>
        <v>11.75</v>
      </c>
      <c r="K124" s="145"/>
      <c r="L124" s="145"/>
      <c r="M124" s="83">
        <v>1</v>
      </c>
      <c r="N124" s="4" t="str">
        <f t="shared" ca="1" si="49"/>
        <v/>
      </c>
      <c r="O124" s="47">
        <f>SUM(P124:AN124)</f>
        <v>4.1666666666666664E-2</v>
      </c>
      <c r="P124" s="21">
        <f>P123/24</f>
        <v>0</v>
      </c>
      <c r="Q124" s="21">
        <f t="shared" ref="Q124:AJ124" si="51">Q123/24</f>
        <v>0</v>
      </c>
      <c r="R124" s="21">
        <f t="shared" si="51"/>
        <v>0</v>
      </c>
      <c r="S124" s="21">
        <f t="shared" si="51"/>
        <v>0</v>
      </c>
      <c r="T124" s="21">
        <f t="shared" si="51"/>
        <v>0</v>
      </c>
      <c r="U124" s="21">
        <f t="shared" si="51"/>
        <v>4.1666666666666664E-2</v>
      </c>
      <c r="V124" s="21">
        <f t="shared" si="51"/>
        <v>0</v>
      </c>
      <c r="W124" s="21">
        <f t="shared" si="51"/>
        <v>0</v>
      </c>
      <c r="X124" s="21">
        <f t="shared" si="51"/>
        <v>0</v>
      </c>
      <c r="Y124" s="21">
        <f t="shared" si="51"/>
        <v>0</v>
      </c>
      <c r="Z124" s="21">
        <f t="shared" si="51"/>
        <v>0</v>
      </c>
      <c r="AA124" s="21">
        <f t="shared" si="51"/>
        <v>0</v>
      </c>
      <c r="AB124" s="21">
        <f t="shared" si="51"/>
        <v>0</v>
      </c>
      <c r="AC124" s="21">
        <f t="shared" si="51"/>
        <v>0</v>
      </c>
      <c r="AD124" s="21">
        <f t="shared" si="51"/>
        <v>0</v>
      </c>
      <c r="AE124" s="21">
        <f t="shared" si="51"/>
        <v>0</v>
      </c>
      <c r="AF124" s="21">
        <f t="shared" si="51"/>
        <v>0</v>
      </c>
      <c r="AG124" s="21">
        <f t="shared" si="51"/>
        <v>0</v>
      </c>
      <c r="AH124" s="21">
        <f t="shared" si="51"/>
        <v>0</v>
      </c>
      <c r="AI124" s="21">
        <f t="shared" si="51"/>
        <v>0</v>
      </c>
      <c r="AJ124" s="21">
        <f t="shared" si="51"/>
        <v>0</v>
      </c>
      <c r="AK124" s="21">
        <f>AK123/24</f>
        <v>0</v>
      </c>
      <c r="AL124" s="21">
        <f>AL123/24</f>
        <v>0</v>
      </c>
      <c r="AM124" s="21">
        <f t="shared" ref="AM124:AN124" si="52">AM123/24</f>
        <v>0</v>
      </c>
      <c r="AN124" s="21">
        <f t="shared" si="52"/>
        <v>0</v>
      </c>
    </row>
    <row r="125" spans="1:40" x14ac:dyDescent="0.15">
      <c r="A125" s="146"/>
      <c r="B125" s="146"/>
      <c r="C125" s="161"/>
      <c r="D125" s="142"/>
      <c r="E125" s="105" t="s">
        <v>388</v>
      </c>
      <c r="F125" s="59" t="s">
        <v>13</v>
      </c>
      <c r="G125" s="60" t="s">
        <v>62</v>
      </c>
      <c r="H125" s="59">
        <v>2</v>
      </c>
      <c r="I125" s="107">
        <f>SUM(H125:H131)</f>
        <v>15</v>
      </c>
      <c r="J125" s="107"/>
      <c r="K125" s="145"/>
      <c r="L125" s="145"/>
      <c r="M125" s="148"/>
      <c r="N125" s="4"/>
      <c r="O125" s="139"/>
      <c r="P125" s="82"/>
      <c r="Q125" s="82"/>
      <c r="R125" s="82"/>
      <c r="S125" s="82"/>
      <c r="T125" s="82"/>
      <c r="U125" s="82"/>
      <c r="V125" s="82"/>
      <c r="W125" s="82"/>
      <c r="X125" s="82"/>
      <c r="Y125" s="82"/>
      <c r="Z125" s="82"/>
      <c r="AA125" s="82"/>
      <c r="AB125" s="82"/>
      <c r="AC125" s="82"/>
      <c r="AD125" s="82"/>
      <c r="AE125" s="82"/>
      <c r="AF125" s="82"/>
      <c r="AG125" s="82"/>
      <c r="AH125" s="82"/>
      <c r="AI125" s="82"/>
      <c r="AJ125" s="82"/>
      <c r="AK125" s="82"/>
      <c r="AL125" s="82"/>
      <c r="AM125" s="82"/>
      <c r="AN125" s="82"/>
    </row>
    <row r="126" spans="1:40" x14ac:dyDescent="0.15">
      <c r="A126" s="146"/>
      <c r="B126" s="146"/>
      <c r="C126" s="161"/>
      <c r="D126" s="142"/>
      <c r="E126" s="105" t="s">
        <v>214</v>
      </c>
      <c r="F126" s="59" t="s">
        <v>13</v>
      </c>
      <c r="G126" s="60" t="s">
        <v>62</v>
      </c>
      <c r="H126" s="59">
        <v>2</v>
      </c>
      <c r="I126" s="107"/>
      <c r="J126" s="107"/>
      <c r="K126" s="145"/>
      <c r="L126" s="145"/>
      <c r="M126" s="148"/>
      <c r="N126" s="4"/>
      <c r="O126" s="139"/>
      <c r="P126" s="82"/>
      <c r="Q126" s="82"/>
      <c r="R126" s="82"/>
      <c r="S126" s="82"/>
      <c r="T126" s="82"/>
      <c r="U126" s="82"/>
      <c r="V126" s="82"/>
      <c r="W126" s="82"/>
      <c r="X126" s="82"/>
      <c r="Y126" s="82"/>
      <c r="Z126" s="82"/>
      <c r="AA126" s="82"/>
      <c r="AB126" s="82"/>
      <c r="AC126" s="82"/>
      <c r="AD126" s="82"/>
      <c r="AE126" s="82"/>
      <c r="AF126" s="82"/>
      <c r="AG126" s="82"/>
      <c r="AH126" s="82"/>
      <c r="AI126" s="82"/>
      <c r="AJ126" s="82"/>
      <c r="AK126" s="82"/>
      <c r="AL126" s="82"/>
      <c r="AM126" s="82"/>
      <c r="AN126" s="82"/>
    </row>
    <row r="127" spans="1:40" x14ac:dyDescent="0.15">
      <c r="A127" s="146"/>
      <c r="B127" s="146"/>
      <c r="C127" s="161"/>
      <c r="D127" s="142"/>
      <c r="E127" s="105" t="s">
        <v>215</v>
      </c>
      <c r="F127" s="59" t="s">
        <v>13</v>
      </c>
      <c r="G127" s="60" t="s">
        <v>62</v>
      </c>
      <c r="H127" s="59">
        <v>2</v>
      </c>
      <c r="I127" s="107"/>
      <c r="J127" s="107"/>
      <c r="K127" s="145"/>
      <c r="L127" s="145"/>
      <c r="M127" s="148"/>
      <c r="N127" s="4"/>
      <c r="O127" s="139"/>
      <c r="P127" s="82"/>
      <c r="Q127" s="82"/>
      <c r="R127" s="82"/>
      <c r="S127" s="82"/>
      <c r="T127" s="82"/>
      <c r="U127" s="82"/>
      <c r="V127" s="82"/>
      <c r="W127" s="82"/>
      <c r="X127" s="82"/>
      <c r="Y127" s="82"/>
      <c r="Z127" s="82"/>
      <c r="AA127" s="82"/>
      <c r="AB127" s="82"/>
      <c r="AC127" s="82"/>
      <c r="AD127" s="82"/>
      <c r="AE127" s="82"/>
      <c r="AF127" s="82"/>
      <c r="AG127" s="82"/>
      <c r="AH127" s="82"/>
      <c r="AI127" s="82"/>
      <c r="AJ127" s="82"/>
      <c r="AK127" s="82"/>
      <c r="AL127" s="82"/>
      <c r="AM127" s="82"/>
      <c r="AN127" s="82"/>
    </row>
    <row r="128" spans="1:40" x14ac:dyDescent="0.15">
      <c r="A128" s="146"/>
      <c r="B128" s="146"/>
      <c r="C128" s="161"/>
      <c r="D128" s="142"/>
      <c r="E128" s="105" t="s">
        <v>451</v>
      </c>
      <c r="F128" s="59" t="s">
        <v>450</v>
      </c>
      <c r="G128" s="60" t="s">
        <v>62</v>
      </c>
      <c r="H128" s="59">
        <v>3</v>
      </c>
      <c r="I128" s="107"/>
      <c r="J128" s="107"/>
      <c r="K128" s="145"/>
      <c r="L128" s="145"/>
      <c r="M128" s="148"/>
      <c r="N128" s="4"/>
      <c r="O128" s="139"/>
      <c r="P128" s="82"/>
      <c r="Q128" s="82"/>
      <c r="R128" s="82"/>
      <c r="S128" s="82"/>
      <c r="T128" s="82"/>
      <c r="U128" s="82"/>
      <c r="V128" s="82"/>
      <c r="W128" s="82"/>
      <c r="X128" s="82"/>
      <c r="Y128" s="82"/>
      <c r="Z128" s="82"/>
      <c r="AA128" s="82"/>
      <c r="AB128" s="82"/>
      <c r="AC128" s="82"/>
      <c r="AD128" s="82"/>
      <c r="AE128" s="82"/>
      <c r="AF128" s="82"/>
      <c r="AG128" s="82"/>
      <c r="AH128" s="82"/>
      <c r="AI128" s="82"/>
      <c r="AJ128" s="82"/>
      <c r="AK128" s="82"/>
      <c r="AL128" s="82"/>
      <c r="AM128" s="82"/>
      <c r="AN128" s="82"/>
    </row>
    <row r="129" spans="1:40" x14ac:dyDescent="0.15">
      <c r="A129" s="146"/>
      <c r="B129" s="146"/>
      <c r="C129" s="161"/>
      <c r="D129" s="142"/>
      <c r="E129" s="105" t="s">
        <v>424</v>
      </c>
      <c r="F129" s="59" t="s">
        <v>252</v>
      </c>
      <c r="G129" s="60" t="s">
        <v>62</v>
      </c>
      <c r="H129" s="59">
        <v>3</v>
      </c>
      <c r="I129" s="107"/>
      <c r="J129" s="107"/>
      <c r="K129" s="145"/>
      <c r="L129" s="145"/>
      <c r="M129" s="148"/>
      <c r="N129" s="4"/>
      <c r="O129" s="139"/>
      <c r="P129" s="82"/>
      <c r="Q129" s="82"/>
      <c r="R129" s="82"/>
      <c r="S129" s="82"/>
      <c r="T129" s="82"/>
      <c r="U129" s="82"/>
      <c r="V129" s="82"/>
      <c r="W129" s="82"/>
      <c r="X129" s="82"/>
      <c r="Y129" s="82"/>
      <c r="Z129" s="82"/>
      <c r="AA129" s="82"/>
      <c r="AB129" s="82"/>
      <c r="AC129" s="82"/>
      <c r="AD129" s="82"/>
      <c r="AE129" s="82"/>
      <c r="AF129" s="82"/>
      <c r="AG129" s="82"/>
      <c r="AH129" s="82"/>
      <c r="AI129" s="82"/>
      <c r="AJ129" s="82"/>
      <c r="AK129" s="82"/>
      <c r="AL129" s="82"/>
      <c r="AM129" s="82"/>
      <c r="AN129" s="82"/>
    </row>
    <row r="130" spans="1:40" x14ac:dyDescent="0.15">
      <c r="A130" s="146"/>
      <c r="B130" s="146"/>
      <c r="C130" s="161"/>
      <c r="D130" s="142"/>
      <c r="E130" s="105" t="s">
        <v>448</v>
      </c>
      <c r="F130" s="68" t="s">
        <v>382</v>
      </c>
      <c r="G130" s="76" t="s">
        <v>55</v>
      </c>
      <c r="H130" s="89">
        <v>1</v>
      </c>
      <c r="I130" s="107"/>
      <c r="J130" s="107"/>
      <c r="K130" s="145"/>
      <c r="L130" s="145"/>
      <c r="M130" s="148"/>
      <c r="N130" s="4"/>
      <c r="O130" s="139"/>
      <c r="P130" s="82"/>
      <c r="Q130" s="82"/>
      <c r="R130" s="82"/>
      <c r="S130" s="82"/>
      <c r="T130" s="82"/>
      <c r="U130" s="82"/>
      <c r="V130" s="82"/>
      <c r="W130" s="82"/>
      <c r="X130" s="82"/>
      <c r="Y130" s="82"/>
      <c r="Z130" s="82"/>
      <c r="AA130" s="82"/>
      <c r="AB130" s="82"/>
      <c r="AC130" s="82"/>
      <c r="AD130" s="82"/>
      <c r="AE130" s="82"/>
      <c r="AF130" s="82"/>
      <c r="AG130" s="82"/>
      <c r="AH130" s="82"/>
      <c r="AI130" s="82"/>
      <c r="AJ130" s="82"/>
      <c r="AK130" s="82"/>
      <c r="AL130" s="82"/>
      <c r="AM130" s="82"/>
      <c r="AN130" s="82"/>
    </row>
    <row r="131" spans="1:40" x14ac:dyDescent="0.15">
      <c r="A131" s="146"/>
      <c r="B131" s="146"/>
      <c r="C131" s="161"/>
      <c r="D131" s="142"/>
      <c r="E131" s="105" t="s">
        <v>449</v>
      </c>
      <c r="F131" s="68" t="s">
        <v>382</v>
      </c>
      <c r="G131" s="76" t="s">
        <v>55</v>
      </c>
      <c r="H131" s="89">
        <v>2</v>
      </c>
      <c r="I131" s="107"/>
      <c r="J131" s="107"/>
      <c r="K131" s="145"/>
      <c r="L131" s="145"/>
      <c r="M131" s="148"/>
      <c r="N131" s="4"/>
      <c r="O131" s="139"/>
      <c r="P131" s="82"/>
      <c r="Q131" s="82"/>
      <c r="R131" s="82"/>
      <c r="S131" s="82"/>
      <c r="T131" s="82"/>
      <c r="U131" s="82"/>
      <c r="V131" s="82"/>
      <c r="W131" s="82"/>
      <c r="X131" s="82"/>
      <c r="Y131" s="82"/>
      <c r="Z131" s="82"/>
      <c r="AA131" s="82"/>
      <c r="AB131" s="82"/>
      <c r="AC131" s="82"/>
      <c r="AD131" s="82"/>
      <c r="AE131" s="82"/>
      <c r="AF131" s="82"/>
      <c r="AG131" s="82"/>
      <c r="AH131" s="82"/>
      <c r="AI131" s="82"/>
      <c r="AJ131" s="82"/>
      <c r="AK131" s="82"/>
      <c r="AL131" s="82"/>
      <c r="AM131" s="82"/>
      <c r="AN131" s="82"/>
    </row>
    <row r="132" spans="1:40" x14ac:dyDescent="0.15">
      <c r="A132" s="146"/>
      <c r="B132" s="146"/>
      <c r="C132" s="161"/>
      <c r="D132" s="142"/>
      <c r="E132" s="105" t="s">
        <v>438</v>
      </c>
      <c r="F132" s="59" t="s">
        <v>439</v>
      </c>
      <c r="G132" s="60" t="s">
        <v>59</v>
      </c>
      <c r="H132" s="280">
        <v>2</v>
      </c>
      <c r="I132" s="107">
        <f>SUM(H132:H137)</f>
        <v>8.5</v>
      </c>
      <c r="J132" s="107"/>
      <c r="K132" s="145"/>
      <c r="L132" s="145"/>
      <c r="M132" s="148"/>
      <c r="N132" s="4"/>
      <c r="O132" s="139"/>
      <c r="P132" s="82"/>
      <c r="Q132" s="82"/>
      <c r="R132" s="82"/>
      <c r="S132" s="82"/>
      <c r="T132" s="82"/>
      <c r="U132" s="82"/>
      <c r="V132" s="82"/>
      <c r="W132" s="82"/>
      <c r="X132" s="82"/>
      <c r="Y132" s="82"/>
      <c r="Z132" s="82"/>
      <c r="AA132" s="82"/>
      <c r="AB132" s="82"/>
      <c r="AC132" s="82"/>
      <c r="AD132" s="82"/>
      <c r="AE132" s="82"/>
      <c r="AF132" s="82"/>
      <c r="AG132" s="82"/>
      <c r="AH132" s="82"/>
      <c r="AI132" s="82"/>
      <c r="AJ132" s="82"/>
      <c r="AK132" s="82"/>
      <c r="AL132" s="82"/>
      <c r="AM132" s="82"/>
      <c r="AN132" s="82"/>
    </row>
    <row r="133" spans="1:40" x14ac:dyDescent="0.15">
      <c r="A133" s="146"/>
      <c r="B133" s="146"/>
      <c r="C133" s="161"/>
      <c r="D133" s="142"/>
      <c r="E133" s="105" t="s">
        <v>65</v>
      </c>
      <c r="F133" s="59" t="s">
        <v>13</v>
      </c>
      <c r="G133" s="60" t="s">
        <v>59</v>
      </c>
      <c r="H133" s="280">
        <v>2</v>
      </c>
      <c r="I133" s="107"/>
      <c r="J133" s="107"/>
      <c r="K133" s="145"/>
      <c r="L133" s="145"/>
      <c r="M133" s="148"/>
      <c r="N133" s="4"/>
      <c r="O133" s="139"/>
      <c r="P133" s="82"/>
      <c r="Q133" s="82"/>
      <c r="R133" s="82"/>
      <c r="S133" s="82"/>
      <c r="T133" s="82"/>
      <c r="U133" s="82"/>
      <c r="V133" s="82"/>
      <c r="W133" s="82"/>
      <c r="X133" s="82"/>
      <c r="Y133" s="82"/>
      <c r="Z133" s="82"/>
      <c r="AA133" s="82"/>
      <c r="AB133" s="82"/>
      <c r="AC133" s="82"/>
      <c r="AD133" s="82"/>
      <c r="AE133" s="82"/>
      <c r="AF133" s="82"/>
      <c r="AG133" s="82"/>
      <c r="AH133" s="82"/>
      <c r="AI133" s="82"/>
      <c r="AJ133" s="82"/>
      <c r="AK133" s="82"/>
      <c r="AL133" s="82"/>
      <c r="AM133" s="82"/>
      <c r="AN133" s="82"/>
    </row>
    <row r="134" spans="1:40" x14ac:dyDescent="0.15">
      <c r="A134" s="146"/>
      <c r="B134" s="146"/>
      <c r="C134" s="161"/>
      <c r="D134" s="142"/>
      <c r="E134" s="105" t="s">
        <v>66</v>
      </c>
      <c r="F134" s="59" t="s">
        <v>13</v>
      </c>
      <c r="G134" s="60" t="s">
        <v>59</v>
      </c>
      <c r="H134" s="280">
        <v>2</v>
      </c>
      <c r="I134" s="156"/>
      <c r="J134" s="107"/>
      <c r="K134" s="145"/>
      <c r="L134" s="145"/>
      <c r="M134" s="148"/>
      <c r="N134" s="4"/>
      <c r="O134" s="139"/>
      <c r="P134" s="82"/>
      <c r="Q134" s="82"/>
      <c r="R134" s="82"/>
      <c r="S134" s="82"/>
      <c r="T134" s="82"/>
      <c r="U134" s="82"/>
      <c r="V134" s="82"/>
      <c r="W134" s="82"/>
      <c r="X134" s="82"/>
      <c r="Y134" s="82"/>
      <c r="Z134" s="82"/>
      <c r="AA134" s="82"/>
      <c r="AB134" s="82"/>
      <c r="AC134" s="82"/>
      <c r="AD134" s="82"/>
      <c r="AE134" s="82"/>
      <c r="AF134" s="82"/>
      <c r="AG134" s="82"/>
      <c r="AH134" s="82"/>
      <c r="AI134" s="82"/>
      <c r="AJ134" s="82"/>
      <c r="AK134" s="82"/>
      <c r="AL134" s="82"/>
      <c r="AM134" s="82"/>
      <c r="AN134" s="82"/>
    </row>
    <row r="135" spans="1:40" x14ac:dyDescent="0.15">
      <c r="A135" s="146"/>
      <c r="B135" s="146"/>
      <c r="C135" s="161"/>
      <c r="D135" s="142"/>
      <c r="E135" s="281" t="s">
        <v>442</v>
      </c>
      <c r="F135" s="280" t="s">
        <v>24</v>
      </c>
      <c r="G135" s="60" t="s">
        <v>59</v>
      </c>
      <c r="H135" s="280">
        <v>1</v>
      </c>
      <c r="I135" s="107"/>
      <c r="J135" s="107"/>
      <c r="K135" s="145"/>
      <c r="L135" s="145"/>
      <c r="M135" s="148"/>
      <c r="N135" s="4" t="str">
        <f t="shared" ca="1" si="49"/>
        <v/>
      </c>
      <c r="O135" s="7"/>
      <c r="P135" s="28" t="str">
        <f t="shared" ref="P135:AN135" si="53">IF($F135=P$1,$H135," ")</f>
        <v xml:space="preserve"> </v>
      </c>
      <c r="Q135" s="28" t="str">
        <f t="shared" si="53"/>
        <v xml:space="preserve"> </v>
      </c>
      <c r="R135" s="28" t="str">
        <f t="shared" si="53"/>
        <v xml:space="preserve"> </v>
      </c>
      <c r="S135" s="28" t="str">
        <f t="shared" si="53"/>
        <v xml:space="preserve"> </v>
      </c>
      <c r="T135" s="28" t="str">
        <f t="shared" si="53"/>
        <v xml:space="preserve"> </v>
      </c>
      <c r="U135" s="28">
        <f t="shared" si="53"/>
        <v>1</v>
      </c>
      <c r="V135" s="28" t="str">
        <f t="shared" si="53"/>
        <v xml:space="preserve"> </v>
      </c>
      <c r="W135" s="28" t="str">
        <f t="shared" si="53"/>
        <v xml:space="preserve"> </v>
      </c>
      <c r="X135" s="28" t="str">
        <f t="shared" si="53"/>
        <v xml:space="preserve"> </v>
      </c>
      <c r="Y135" s="28" t="str">
        <f t="shared" si="53"/>
        <v xml:space="preserve"> </v>
      </c>
      <c r="Z135" s="28" t="str">
        <f t="shared" si="53"/>
        <v xml:space="preserve"> </v>
      </c>
      <c r="AA135" s="28" t="str">
        <f t="shared" si="53"/>
        <v xml:space="preserve"> </v>
      </c>
      <c r="AB135" s="28" t="str">
        <f t="shared" si="53"/>
        <v xml:space="preserve"> </v>
      </c>
      <c r="AC135" s="28" t="str">
        <f t="shared" si="53"/>
        <v xml:space="preserve"> </v>
      </c>
      <c r="AD135" s="28" t="str">
        <f t="shared" si="53"/>
        <v xml:space="preserve"> </v>
      </c>
      <c r="AE135" s="28" t="str">
        <f t="shared" si="53"/>
        <v xml:space="preserve"> </v>
      </c>
      <c r="AF135" s="28" t="str">
        <f t="shared" si="53"/>
        <v xml:space="preserve"> </v>
      </c>
      <c r="AG135" s="28" t="str">
        <f t="shared" si="53"/>
        <v xml:space="preserve"> </v>
      </c>
      <c r="AH135" s="28" t="str">
        <f t="shared" si="53"/>
        <v xml:space="preserve"> </v>
      </c>
      <c r="AI135" s="28" t="str">
        <f t="shared" si="53"/>
        <v xml:space="preserve"> </v>
      </c>
      <c r="AJ135" s="28" t="str">
        <f t="shared" si="53"/>
        <v xml:space="preserve"> </v>
      </c>
      <c r="AK135" s="28" t="str">
        <f t="shared" si="53"/>
        <v xml:space="preserve"> </v>
      </c>
      <c r="AL135" s="28" t="str">
        <f t="shared" si="53"/>
        <v xml:space="preserve"> </v>
      </c>
      <c r="AM135" s="28" t="str">
        <f t="shared" si="53"/>
        <v xml:space="preserve"> </v>
      </c>
      <c r="AN135" s="28" t="str">
        <f t="shared" si="53"/>
        <v xml:space="preserve"> </v>
      </c>
    </row>
    <row r="136" spans="1:40" x14ac:dyDescent="0.15">
      <c r="A136" s="146"/>
      <c r="B136" s="146"/>
      <c r="C136" s="161"/>
      <c r="D136" s="274" t="s">
        <v>421</v>
      </c>
      <c r="E136" s="375" t="s">
        <v>522</v>
      </c>
      <c r="F136" s="59" t="s">
        <v>22</v>
      </c>
      <c r="G136" s="60" t="s">
        <v>63</v>
      </c>
      <c r="H136" s="59">
        <v>0.5</v>
      </c>
      <c r="I136" s="107"/>
      <c r="J136" s="107"/>
      <c r="K136" s="145"/>
      <c r="L136" s="145"/>
      <c r="M136" s="148"/>
      <c r="N136" s="4"/>
      <c r="O136" s="7"/>
    </row>
    <row r="137" spans="1:40" x14ac:dyDescent="0.15">
      <c r="A137" s="146"/>
      <c r="B137" s="146"/>
      <c r="C137" s="161"/>
      <c r="D137" s="274" t="s">
        <v>544</v>
      </c>
      <c r="E137" s="105" t="s">
        <v>48</v>
      </c>
      <c r="F137" s="59" t="s">
        <v>22</v>
      </c>
      <c r="G137" s="60" t="s">
        <v>59</v>
      </c>
      <c r="H137" s="59">
        <v>1</v>
      </c>
      <c r="I137" s="107"/>
      <c r="J137" s="107"/>
      <c r="K137" s="145"/>
      <c r="L137" s="145"/>
      <c r="M137" s="148"/>
      <c r="N137" s="4"/>
      <c r="O137" s="7"/>
    </row>
    <row r="138" spans="1:40" x14ac:dyDescent="0.15">
      <c r="A138" s="168"/>
      <c r="B138" s="168"/>
      <c r="C138" s="166"/>
      <c r="D138" s="167"/>
      <c r="E138" s="168"/>
      <c r="F138" s="168"/>
      <c r="G138" s="169"/>
      <c r="H138" s="169"/>
      <c r="I138" s="170"/>
      <c r="J138" s="170"/>
      <c r="K138" s="159"/>
      <c r="L138" s="159"/>
      <c r="M138" s="160"/>
      <c r="N138" s="4" t="str">
        <f t="shared" ref="N138:N141" ca="1" si="54">IF(YEAR(L138)=YEAR(TODAY()),IF(MONTH(L138)-MONTH(TODAY())&gt;0,IF(MONTH(L138)-MONTH(TODAY())&lt;=3,"Renovar Contrato?",""),""),"")</f>
        <v/>
      </c>
      <c r="O138" s="47">
        <f>SUM(P138:AN138)</f>
        <v>0</v>
      </c>
      <c r="P138" s="22">
        <f t="shared" ref="P138:AN138" si="55">SUM(P140:P148)</f>
        <v>0</v>
      </c>
      <c r="Q138" s="22">
        <f t="shared" si="55"/>
        <v>0</v>
      </c>
      <c r="R138" s="22">
        <f t="shared" si="55"/>
        <v>0</v>
      </c>
      <c r="S138" s="22">
        <f t="shared" si="55"/>
        <v>0</v>
      </c>
      <c r="T138" s="22">
        <f t="shared" si="55"/>
        <v>0</v>
      </c>
      <c r="U138" s="22">
        <f t="shared" si="55"/>
        <v>0</v>
      </c>
      <c r="V138" s="22">
        <f t="shared" si="55"/>
        <v>0</v>
      </c>
      <c r="W138" s="22">
        <f t="shared" si="55"/>
        <v>0</v>
      </c>
      <c r="X138" s="22">
        <f t="shared" si="55"/>
        <v>0</v>
      </c>
      <c r="Y138" s="22">
        <f t="shared" si="55"/>
        <v>0</v>
      </c>
      <c r="Z138" s="22">
        <f t="shared" si="55"/>
        <v>0</v>
      </c>
      <c r="AA138" s="22">
        <f t="shared" si="55"/>
        <v>0</v>
      </c>
      <c r="AB138" s="22">
        <f t="shared" si="55"/>
        <v>0</v>
      </c>
      <c r="AC138" s="22">
        <f t="shared" si="55"/>
        <v>0</v>
      </c>
      <c r="AD138" s="22">
        <f t="shared" si="55"/>
        <v>0</v>
      </c>
      <c r="AE138" s="22">
        <f t="shared" si="55"/>
        <v>0</v>
      </c>
      <c r="AF138" s="22">
        <f t="shared" si="55"/>
        <v>0</v>
      </c>
      <c r="AG138" s="22">
        <f t="shared" si="55"/>
        <v>0</v>
      </c>
      <c r="AH138" s="22">
        <f t="shared" si="55"/>
        <v>0</v>
      </c>
      <c r="AI138" s="22">
        <f t="shared" si="55"/>
        <v>0</v>
      </c>
      <c r="AJ138" s="22">
        <f t="shared" si="55"/>
        <v>0</v>
      </c>
      <c r="AK138" s="22">
        <f t="shared" si="55"/>
        <v>0</v>
      </c>
      <c r="AL138" s="22">
        <f t="shared" si="55"/>
        <v>0</v>
      </c>
      <c r="AM138" s="22">
        <f t="shared" si="55"/>
        <v>0</v>
      </c>
      <c r="AN138" s="22">
        <f t="shared" si="55"/>
        <v>0</v>
      </c>
    </row>
    <row r="139" spans="1:40" x14ac:dyDescent="0.15">
      <c r="A139" s="171" t="s">
        <v>410</v>
      </c>
      <c r="B139" s="171" t="s">
        <v>54</v>
      </c>
      <c r="C139" s="161" t="s">
        <v>394</v>
      </c>
      <c r="D139" s="142" t="s">
        <v>10</v>
      </c>
      <c r="E139" s="143"/>
      <c r="F139" s="109"/>
      <c r="G139" s="182"/>
      <c r="H139" s="109"/>
      <c r="I139" s="144">
        <f>SUM(I140:I148)</f>
        <v>23.5</v>
      </c>
      <c r="J139" s="107">
        <f>I139/2</f>
        <v>11.75</v>
      </c>
      <c r="K139" s="108">
        <v>44455</v>
      </c>
      <c r="L139" s="108">
        <v>44819</v>
      </c>
      <c r="M139" s="83">
        <v>1</v>
      </c>
      <c r="N139" s="4" t="str">
        <f t="shared" ca="1" si="54"/>
        <v/>
      </c>
      <c r="O139" s="47">
        <f>SUM(P139:AN139)</f>
        <v>0</v>
      </c>
      <c r="P139" s="21">
        <f>P138/24</f>
        <v>0</v>
      </c>
      <c r="Q139" s="21">
        <f t="shared" ref="Q139:AJ139" si="56">Q138/24</f>
        <v>0</v>
      </c>
      <c r="R139" s="21">
        <f t="shared" si="56"/>
        <v>0</v>
      </c>
      <c r="S139" s="21">
        <f t="shared" si="56"/>
        <v>0</v>
      </c>
      <c r="T139" s="21">
        <f t="shared" si="56"/>
        <v>0</v>
      </c>
      <c r="U139" s="21">
        <f t="shared" si="56"/>
        <v>0</v>
      </c>
      <c r="V139" s="21">
        <f t="shared" si="56"/>
        <v>0</v>
      </c>
      <c r="W139" s="21">
        <f t="shared" si="56"/>
        <v>0</v>
      </c>
      <c r="X139" s="21">
        <f t="shared" si="56"/>
        <v>0</v>
      </c>
      <c r="Y139" s="21">
        <f t="shared" si="56"/>
        <v>0</v>
      </c>
      <c r="Z139" s="21">
        <f t="shared" si="56"/>
        <v>0</v>
      </c>
      <c r="AA139" s="21">
        <f t="shared" si="56"/>
        <v>0</v>
      </c>
      <c r="AB139" s="21">
        <f t="shared" si="56"/>
        <v>0</v>
      </c>
      <c r="AC139" s="21">
        <f t="shared" si="56"/>
        <v>0</v>
      </c>
      <c r="AD139" s="21">
        <f t="shared" si="56"/>
        <v>0</v>
      </c>
      <c r="AE139" s="21">
        <f t="shared" si="56"/>
        <v>0</v>
      </c>
      <c r="AF139" s="21">
        <f t="shared" si="56"/>
        <v>0</v>
      </c>
      <c r="AG139" s="21">
        <f t="shared" si="56"/>
        <v>0</v>
      </c>
      <c r="AH139" s="21">
        <f t="shared" si="56"/>
        <v>0</v>
      </c>
      <c r="AI139" s="21">
        <f t="shared" si="56"/>
        <v>0</v>
      </c>
      <c r="AJ139" s="21">
        <f t="shared" si="56"/>
        <v>0</v>
      </c>
      <c r="AK139" s="21">
        <f>AK138/24</f>
        <v>0</v>
      </c>
      <c r="AL139" s="21">
        <f>AL138/24</f>
        <v>0</v>
      </c>
      <c r="AM139" s="21">
        <f t="shared" ref="AM139:AN139" si="57">AM138/24</f>
        <v>0</v>
      </c>
      <c r="AN139" s="21">
        <f t="shared" si="57"/>
        <v>0</v>
      </c>
    </row>
    <row r="140" spans="1:40" x14ac:dyDescent="0.15">
      <c r="A140" s="146"/>
      <c r="B140" s="173"/>
      <c r="C140" s="197"/>
      <c r="D140" s="142"/>
      <c r="E140" s="75" t="s">
        <v>223</v>
      </c>
      <c r="F140" s="68" t="s">
        <v>72</v>
      </c>
      <c r="G140" s="76" t="s">
        <v>56</v>
      </c>
      <c r="H140" s="59">
        <v>2</v>
      </c>
      <c r="I140" s="107">
        <f>SUM(H140:H146)</f>
        <v>12</v>
      </c>
      <c r="J140" s="107"/>
      <c r="K140" s="145"/>
      <c r="L140" s="145"/>
      <c r="M140" s="148"/>
      <c r="N140" s="4" t="str">
        <f t="shared" ca="1" si="54"/>
        <v/>
      </c>
      <c r="O140" s="7"/>
      <c r="P140" s="28" t="str">
        <f t="shared" ref="P140:AN141" si="58">IF($F140=P$1,$H140," ")</f>
        <v xml:space="preserve"> </v>
      </c>
      <c r="Q140" s="28" t="str">
        <f t="shared" si="58"/>
        <v xml:space="preserve"> </v>
      </c>
      <c r="R140" s="28" t="str">
        <f t="shared" si="58"/>
        <v xml:space="preserve"> </v>
      </c>
      <c r="S140" s="28" t="str">
        <f t="shared" si="58"/>
        <v xml:space="preserve"> </v>
      </c>
      <c r="T140" s="28" t="str">
        <f t="shared" si="58"/>
        <v xml:space="preserve"> </v>
      </c>
      <c r="U140" s="28" t="str">
        <f t="shared" si="58"/>
        <v xml:space="preserve"> </v>
      </c>
      <c r="V140" s="28" t="str">
        <f t="shared" si="58"/>
        <v xml:space="preserve"> </v>
      </c>
      <c r="W140" s="28" t="str">
        <f t="shared" si="58"/>
        <v xml:space="preserve"> </v>
      </c>
      <c r="X140" s="28" t="str">
        <f t="shared" si="58"/>
        <v xml:space="preserve"> </v>
      </c>
      <c r="Y140" s="28" t="str">
        <f t="shared" si="58"/>
        <v xml:space="preserve"> </v>
      </c>
      <c r="Z140" s="28" t="str">
        <f t="shared" si="58"/>
        <v xml:space="preserve"> </v>
      </c>
      <c r="AA140" s="28" t="str">
        <f t="shared" si="58"/>
        <v xml:space="preserve"> </v>
      </c>
      <c r="AB140" s="28" t="str">
        <f t="shared" si="58"/>
        <v xml:space="preserve"> </v>
      </c>
      <c r="AC140" s="28" t="str">
        <f t="shared" si="58"/>
        <v xml:space="preserve"> </v>
      </c>
      <c r="AD140" s="28" t="str">
        <f t="shared" si="58"/>
        <v xml:space="preserve"> </v>
      </c>
      <c r="AE140" s="28" t="str">
        <f t="shared" si="58"/>
        <v xml:space="preserve"> </v>
      </c>
      <c r="AF140" s="28" t="str">
        <f t="shared" si="58"/>
        <v xml:space="preserve"> </v>
      </c>
      <c r="AG140" s="28" t="str">
        <f t="shared" si="58"/>
        <v xml:space="preserve"> </v>
      </c>
      <c r="AH140" s="28" t="str">
        <f t="shared" si="58"/>
        <v xml:space="preserve"> </v>
      </c>
      <c r="AI140" s="28" t="str">
        <f t="shared" si="58"/>
        <v xml:space="preserve"> </v>
      </c>
      <c r="AJ140" s="28" t="str">
        <f t="shared" si="58"/>
        <v xml:space="preserve"> </v>
      </c>
      <c r="AK140" s="28" t="str">
        <f t="shared" si="58"/>
        <v xml:space="preserve"> </v>
      </c>
      <c r="AL140" s="28" t="str">
        <f t="shared" si="58"/>
        <v xml:space="preserve"> </v>
      </c>
      <c r="AM140" s="28" t="str">
        <f t="shared" si="58"/>
        <v xml:space="preserve"> </v>
      </c>
      <c r="AN140" s="28" t="str">
        <f t="shared" si="58"/>
        <v xml:space="preserve"> </v>
      </c>
    </row>
    <row r="141" spans="1:40" x14ac:dyDescent="0.15">
      <c r="A141" s="146"/>
      <c r="B141" s="146"/>
      <c r="C141" s="1"/>
      <c r="D141" s="142"/>
      <c r="E141" s="105" t="s">
        <v>224</v>
      </c>
      <c r="F141" s="68" t="s">
        <v>72</v>
      </c>
      <c r="G141" s="60" t="s">
        <v>56</v>
      </c>
      <c r="H141" s="59">
        <v>2</v>
      </c>
      <c r="I141" s="107"/>
      <c r="J141" s="107"/>
      <c r="K141" s="145"/>
      <c r="L141" s="145"/>
      <c r="M141" s="148"/>
      <c r="N141" s="4" t="str">
        <f t="shared" ca="1" si="54"/>
        <v/>
      </c>
      <c r="O141" s="7"/>
      <c r="P141" s="28" t="str">
        <f t="shared" si="58"/>
        <v xml:space="preserve"> </v>
      </c>
      <c r="Q141" s="28" t="str">
        <f t="shared" si="58"/>
        <v xml:space="preserve"> </v>
      </c>
      <c r="R141" s="28" t="str">
        <f t="shared" si="58"/>
        <v xml:space="preserve"> </v>
      </c>
      <c r="S141" s="28" t="str">
        <f t="shared" si="58"/>
        <v xml:space="preserve"> </v>
      </c>
      <c r="T141" s="28" t="str">
        <f t="shared" si="58"/>
        <v xml:space="preserve"> </v>
      </c>
      <c r="U141" s="28" t="str">
        <f t="shared" si="58"/>
        <v xml:space="preserve"> </v>
      </c>
      <c r="V141" s="28" t="str">
        <f t="shared" si="58"/>
        <v xml:space="preserve"> </v>
      </c>
      <c r="W141" s="28" t="str">
        <f t="shared" si="58"/>
        <v xml:space="preserve"> </v>
      </c>
      <c r="X141" s="28" t="str">
        <f t="shared" si="58"/>
        <v xml:space="preserve"> </v>
      </c>
      <c r="Y141" s="28" t="str">
        <f t="shared" si="58"/>
        <v xml:space="preserve"> </v>
      </c>
      <c r="Z141" s="28" t="str">
        <f t="shared" si="58"/>
        <v xml:space="preserve"> </v>
      </c>
      <c r="AA141" s="28" t="str">
        <f t="shared" si="58"/>
        <v xml:space="preserve"> </v>
      </c>
      <c r="AB141" s="28" t="str">
        <f t="shared" si="58"/>
        <v xml:space="preserve"> </v>
      </c>
      <c r="AC141" s="28" t="str">
        <f t="shared" si="58"/>
        <v xml:space="preserve"> </v>
      </c>
      <c r="AD141" s="28" t="str">
        <f t="shared" si="58"/>
        <v xml:space="preserve"> </v>
      </c>
      <c r="AE141" s="28" t="str">
        <f t="shared" si="58"/>
        <v xml:space="preserve"> </v>
      </c>
      <c r="AF141" s="28" t="str">
        <f t="shared" si="58"/>
        <v xml:space="preserve"> </v>
      </c>
      <c r="AG141" s="28" t="str">
        <f t="shared" si="58"/>
        <v xml:space="preserve"> </v>
      </c>
      <c r="AH141" s="28" t="str">
        <f t="shared" si="58"/>
        <v xml:space="preserve"> </v>
      </c>
      <c r="AI141" s="28" t="str">
        <f t="shared" si="58"/>
        <v xml:space="preserve"> </v>
      </c>
      <c r="AJ141" s="28" t="str">
        <f t="shared" si="58"/>
        <v xml:space="preserve"> </v>
      </c>
      <c r="AK141" s="28" t="str">
        <f t="shared" si="58"/>
        <v xml:space="preserve"> </v>
      </c>
      <c r="AL141" s="28" t="str">
        <f t="shared" si="58"/>
        <v xml:space="preserve"> </v>
      </c>
      <c r="AM141" s="28" t="str">
        <f t="shared" si="58"/>
        <v xml:space="preserve"> </v>
      </c>
      <c r="AN141" s="28" t="str">
        <f t="shared" si="58"/>
        <v xml:space="preserve"> </v>
      </c>
    </row>
    <row r="142" spans="1:40" x14ac:dyDescent="0.15">
      <c r="A142" s="146"/>
      <c r="B142" s="146"/>
      <c r="C142" s="161"/>
      <c r="D142" s="142"/>
      <c r="E142" s="105" t="s">
        <v>188</v>
      </c>
      <c r="F142" s="59" t="s">
        <v>13</v>
      </c>
      <c r="G142" s="60" t="s">
        <v>55</v>
      </c>
      <c r="H142" s="59">
        <v>2</v>
      </c>
      <c r="I142" s="107"/>
      <c r="J142" s="107"/>
      <c r="K142" s="145"/>
      <c r="L142" s="145"/>
      <c r="M142" s="148"/>
      <c r="N142" s="4"/>
      <c r="O142" s="7"/>
    </row>
    <row r="143" spans="1:40" x14ac:dyDescent="0.15">
      <c r="A143" s="146"/>
      <c r="B143" s="146"/>
      <c r="C143" s="161"/>
      <c r="D143" s="142"/>
      <c r="E143" s="105" t="s">
        <v>182</v>
      </c>
      <c r="F143" s="59" t="s">
        <v>72</v>
      </c>
      <c r="G143" s="60" t="s">
        <v>55</v>
      </c>
      <c r="H143" s="59">
        <v>2</v>
      </c>
      <c r="I143" s="107"/>
      <c r="J143" s="107"/>
      <c r="K143" s="145"/>
      <c r="L143" s="145"/>
      <c r="M143" s="148"/>
      <c r="N143" s="4"/>
      <c r="O143" s="7"/>
    </row>
    <row r="144" spans="1:40" x14ac:dyDescent="0.15">
      <c r="A144" s="146"/>
      <c r="B144" s="146"/>
      <c r="C144" s="161"/>
      <c r="D144" s="142"/>
      <c r="E144" s="105" t="s">
        <v>160</v>
      </c>
      <c r="F144" s="59" t="s">
        <v>72</v>
      </c>
      <c r="G144" s="60" t="s">
        <v>55</v>
      </c>
      <c r="H144" s="59">
        <v>2</v>
      </c>
      <c r="I144" s="107"/>
      <c r="J144" s="107"/>
      <c r="K144" s="145"/>
      <c r="L144" s="145"/>
      <c r="M144" s="148"/>
      <c r="N144" s="4"/>
      <c r="O144" s="7"/>
    </row>
    <row r="145" spans="1:40" x14ac:dyDescent="0.15">
      <c r="A145" s="146"/>
      <c r="B145" s="146"/>
      <c r="C145" s="161"/>
      <c r="D145" s="142"/>
      <c r="E145" s="105" t="s">
        <v>440</v>
      </c>
      <c r="F145" s="59" t="s">
        <v>24</v>
      </c>
      <c r="G145" s="60" t="s">
        <v>55</v>
      </c>
      <c r="H145" s="59">
        <v>1</v>
      </c>
      <c r="I145" s="107"/>
      <c r="J145" s="107"/>
      <c r="K145" s="145"/>
      <c r="L145" s="145"/>
      <c r="M145" s="148"/>
      <c r="N145" s="4"/>
      <c r="O145" s="7"/>
    </row>
    <row r="146" spans="1:40" x14ac:dyDescent="0.15">
      <c r="A146" s="146"/>
      <c r="B146" s="146"/>
      <c r="C146" s="184"/>
      <c r="D146" s="184"/>
      <c r="E146" s="105" t="s">
        <v>238</v>
      </c>
      <c r="F146" s="59" t="s">
        <v>24</v>
      </c>
      <c r="G146" s="60" t="s">
        <v>56</v>
      </c>
      <c r="H146" s="59">
        <v>1</v>
      </c>
      <c r="I146" s="174"/>
      <c r="J146" s="107"/>
      <c r="K146" s="145"/>
      <c r="L146" s="145"/>
      <c r="M146" s="148"/>
      <c r="N146" s="4"/>
      <c r="O146" s="7"/>
    </row>
    <row r="147" spans="1:40" x14ac:dyDescent="0.15">
      <c r="A147" s="115"/>
      <c r="B147" s="115"/>
      <c r="C147" s="150"/>
      <c r="D147" s="150"/>
      <c r="E147" s="75" t="s">
        <v>443</v>
      </c>
      <c r="F147" s="68" t="s">
        <v>382</v>
      </c>
      <c r="G147" s="76" t="s">
        <v>58</v>
      </c>
      <c r="H147" s="68">
        <v>3</v>
      </c>
      <c r="I147" s="107">
        <f>SUM(H147:H152)</f>
        <v>11.5</v>
      </c>
      <c r="J147" s="107"/>
      <c r="K147" s="145"/>
      <c r="L147" s="145"/>
      <c r="M147" s="148"/>
      <c r="N147" s="4"/>
      <c r="O147" s="7"/>
    </row>
    <row r="148" spans="1:40" x14ac:dyDescent="0.15">
      <c r="A148" s="115"/>
      <c r="B148" s="115"/>
      <c r="C148" s="150"/>
      <c r="D148" s="150"/>
      <c r="E148" s="75" t="s">
        <v>436</v>
      </c>
      <c r="F148" s="68" t="s">
        <v>24</v>
      </c>
      <c r="G148" s="76" t="s">
        <v>58</v>
      </c>
      <c r="H148" s="68">
        <v>1</v>
      </c>
      <c r="I148" s="157"/>
      <c r="J148" s="107"/>
      <c r="K148" s="145"/>
      <c r="L148" s="145"/>
      <c r="M148" s="148"/>
      <c r="N148" s="4"/>
      <c r="O148" s="7"/>
    </row>
    <row r="149" spans="1:40" x14ac:dyDescent="0.15">
      <c r="A149" s="115"/>
      <c r="B149" s="115"/>
      <c r="C149" s="150"/>
      <c r="D149" s="150"/>
      <c r="E149" s="105" t="s">
        <v>441</v>
      </c>
      <c r="F149" s="59" t="s">
        <v>24</v>
      </c>
      <c r="G149" s="60" t="s">
        <v>59</v>
      </c>
      <c r="H149" s="49">
        <v>2</v>
      </c>
      <c r="I149" s="157"/>
      <c r="J149" s="107"/>
      <c r="K149" s="145"/>
      <c r="L149" s="145"/>
      <c r="M149" s="148"/>
      <c r="N149" s="4"/>
      <c r="O149" s="7"/>
    </row>
    <row r="150" spans="1:40" x14ac:dyDescent="0.15">
      <c r="A150" s="115"/>
      <c r="B150" s="115"/>
      <c r="C150" s="150"/>
      <c r="D150" s="150"/>
      <c r="E150" s="105" t="s">
        <v>445</v>
      </c>
      <c r="F150" s="59" t="s">
        <v>24</v>
      </c>
      <c r="G150" s="60" t="s">
        <v>59</v>
      </c>
      <c r="H150" s="49">
        <v>2</v>
      </c>
      <c r="I150" s="157"/>
      <c r="J150" s="107"/>
      <c r="K150" s="145"/>
      <c r="L150" s="145"/>
      <c r="M150" s="148"/>
      <c r="N150" s="4"/>
      <c r="O150" s="7"/>
    </row>
    <row r="151" spans="1:40" x14ac:dyDescent="0.15">
      <c r="A151" s="115"/>
      <c r="B151" s="115"/>
      <c r="C151" s="150"/>
      <c r="D151" s="274" t="s">
        <v>421</v>
      </c>
      <c r="E151" s="105" t="s">
        <v>522</v>
      </c>
      <c r="F151" s="59" t="s">
        <v>22</v>
      </c>
      <c r="G151" s="60" t="s">
        <v>63</v>
      </c>
      <c r="H151" s="59">
        <v>2</v>
      </c>
      <c r="I151" s="157"/>
      <c r="J151" s="107"/>
      <c r="K151" s="145"/>
      <c r="L151" s="145"/>
      <c r="M151" s="148"/>
      <c r="N151" s="4"/>
      <c r="O151" s="7"/>
    </row>
    <row r="152" spans="1:40" x14ac:dyDescent="0.15">
      <c r="A152" s="115"/>
      <c r="B152" s="115"/>
      <c r="C152" s="150"/>
      <c r="D152" s="150" t="s">
        <v>422</v>
      </c>
      <c r="E152" s="105" t="s">
        <v>423</v>
      </c>
      <c r="F152" s="59" t="s">
        <v>22</v>
      </c>
      <c r="G152" s="60" t="s">
        <v>59</v>
      </c>
      <c r="H152" s="59">
        <v>1.5</v>
      </c>
      <c r="I152" s="157"/>
      <c r="J152" s="107"/>
      <c r="K152" s="145"/>
      <c r="L152" s="145"/>
      <c r="M152" s="148"/>
      <c r="N152" s="4"/>
      <c r="O152" s="7"/>
    </row>
    <row r="153" spans="1:40" x14ac:dyDescent="0.15">
      <c r="A153" s="168"/>
      <c r="B153" s="168"/>
      <c r="C153" s="166"/>
      <c r="D153" s="167"/>
      <c r="E153" s="168"/>
      <c r="F153" s="168"/>
      <c r="G153" s="169"/>
      <c r="H153" s="169"/>
      <c r="I153" s="170"/>
      <c r="J153" s="170"/>
      <c r="K153" s="159"/>
      <c r="L153" s="159"/>
      <c r="M153" s="160"/>
      <c r="N153" s="4" t="str">
        <f t="shared" ref="N153:N154" ca="1" si="59">IF(YEAR(L153)=YEAR(TODAY()),IF(MONTH(L153)-MONTH(TODAY())&gt;0,IF(MONTH(L153)-MONTH(TODAY())&lt;=3,"Renovar Contrato?",""),""),"")</f>
        <v/>
      </c>
      <c r="O153" s="47">
        <f>SUM(P153:AN153)</f>
        <v>0</v>
      </c>
      <c r="P153" s="22">
        <f t="shared" ref="P153:AN153" si="60">SUM(P155:P160)</f>
        <v>0</v>
      </c>
      <c r="Q153" s="22">
        <f t="shared" si="60"/>
        <v>0</v>
      </c>
      <c r="R153" s="22">
        <f t="shared" si="60"/>
        <v>0</v>
      </c>
      <c r="S153" s="22">
        <f t="shared" si="60"/>
        <v>0</v>
      </c>
      <c r="T153" s="22">
        <f t="shared" si="60"/>
        <v>0</v>
      </c>
      <c r="U153" s="22">
        <f t="shared" si="60"/>
        <v>0</v>
      </c>
      <c r="V153" s="22">
        <f t="shared" si="60"/>
        <v>0</v>
      </c>
      <c r="W153" s="22">
        <f t="shared" si="60"/>
        <v>0</v>
      </c>
      <c r="X153" s="22">
        <f t="shared" si="60"/>
        <v>0</v>
      </c>
      <c r="Y153" s="22">
        <f t="shared" si="60"/>
        <v>0</v>
      </c>
      <c r="Z153" s="22">
        <f t="shared" si="60"/>
        <v>0</v>
      </c>
      <c r="AA153" s="22">
        <f t="shared" si="60"/>
        <v>0</v>
      </c>
      <c r="AB153" s="22">
        <f t="shared" si="60"/>
        <v>0</v>
      </c>
      <c r="AC153" s="22">
        <f t="shared" si="60"/>
        <v>0</v>
      </c>
      <c r="AD153" s="22">
        <f t="shared" si="60"/>
        <v>0</v>
      </c>
      <c r="AE153" s="22">
        <f t="shared" si="60"/>
        <v>0</v>
      </c>
      <c r="AF153" s="22">
        <f t="shared" si="60"/>
        <v>0</v>
      </c>
      <c r="AG153" s="22">
        <f t="shared" si="60"/>
        <v>0</v>
      </c>
      <c r="AH153" s="22">
        <f t="shared" si="60"/>
        <v>0</v>
      </c>
      <c r="AI153" s="22">
        <f t="shared" si="60"/>
        <v>0</v>
      </c>
      <c r="AJ153" s="22">
        <f t="shared" si="60"/>
        <v>0</v>
      </c>
      <c r="AK153" s="22">
        <f t="shared" si="60"/>
        <v>0</v>
      </c>
      <c r="AL153" s="22">
        <f t="shared" si="60"/>
        <v>0</v>
      </c>
      <c r="AM153" s="22">
        <f t="shared" si="60"/>
        <v>0</v>
      </c>
      <c r="AN153" s="22">
        <f t="shared" si="60"/>
        <v>0</v>
      </c>
    </row>
    <row r="154" spans="1:40" x14ac:dyDescent="0.15">
      <c r="A154" s="171" t="s">
        <v>396</v>
      </c>
      <c r="B154" s="171" t="s">
        <v>54</v>
      </c>
      <c r="C154" s="161" t="s">
        <v>395</v>
      </c>
      <c r="D154" s="142" t="s">
        <v>10</v>
      </c>
      <c r="E154" s="143"/>
      <c r="F154" s="109"/>
      <c r="G154" s="182"/>
      <c r="H154" s="109"/>
      <c r="I154" s="144">
        <f>SUM(I155:I166)</f>
        <v>23.78</v>
      </c>
      <c r="J154" s="107">
        <f>I154/2</f>
        <v>11.89</v>
      </c>
      <c r="K154" s="108">
        <v>44455</v>
      </c>
      <c r="L154" s="108">
        <v>44819</v>
      </c>
      <c r="M154" s="83">
        <v>1</v>
      </c>
      <c r="N154" s="4" t="str">
        <f t="shared" ca="1" si="59"/>
        <v/>
      </c>
      <c r="O154" s="47">
        <f>SUM(P154:AN154)</f>
        <v>0</v>
      </c>
      <c r="P154" s="21">
        <f>P153/24</f>
        <v>0</v>
      </c>
      <c r="Q154" s="21">
        <f t="shared" ref="Q154:AJ154" si="61">Q153/24</f>
        <v>0</v>
      </c>
      <c r="R154" s="21">
        <f t="shared" si="61"/>
        <v>0</v>
      </c>
      <c r="S154" s="21">
        <f t="shared" si="61"/>
        <v>0</v>
      </c>
      <c r="T154" s="21">
        <f t="shared" si="61"/>
        <v>0</v>
      </c>
      <c r="U154" s="21">
        <f t="shared" si="61"/>
        <v>0</v>
      </c>
      <c r="V154" s="21">
        <f t="shared" si="61"/>
        <v>0</v>
      </c>
      <c r="W154" s="21">
        <f t="shared" si="61"/>
        <v>0</v>
      </c>
      <c r="X154" s="21">
        <f t="shared" si="61"/>
        <v>0</v>
      </c>
      <c r="Y154" s="21">
        <f t="shared" si="61"/>
        <v>0</v>
      </c>
      <c r="Z154" s="21">
        <f t="shared" si="61"/>
        <v>0</v>
      </c>
      <c r="AA154" s="21">
        <f t="shared" si="61"/>
        <v>0</v>
      </c>
      <c r="AB154" s="21">
        <f t="shared" si="61"/>
        <v>0</v>
      </c>
      <c r="AC154" s="21">
        <f t="shared" si="61"/>
        <v>0</v>
      </c>
      <c r="AD154" s="21">
        <f t="shared" si="61"/>
        <v>0</v>
      </c>
      <c r="AE154" s="21">
        <f t="shared" si="61"/>
        <v>0</v>
      </c>
      <c r="AF154" s="21">
        <f t="shared" si="61"/>
        <v>0</v>
      </c>
      <c r="AG154" s="21">
        <f t="shared" si="61"/>
        <v>0</v>
      </c>
      <c r="AH154" s="21">
        <f t="shared" si="61"/>
        <v>0</v>
      </c>
      <c r="AI154" s="21">
        <f t="shared" si="61"/>
        <v>0</v>
      </c>
      <c r="AJ154" s="21">
        <f t="shared" si="61"/>
        <v>0</v>
      </c>
      <c r="AK154" s="21">
        <f>AK153/24</f>
        <v>0</v>
      </c>
      <c r="AL154" s="21">
        <f>AL153/24</f>
        <v>0</v>
      </c>
      <c r="AM154" s="21">
        <f t="shared" ref="AM154:AN154" si="62">AM153/24</f>
        <v>0</v>
      </c>
      <c r="AN154" s="21">
        <f t="shared" si="62"/>
        <v>0</v>
      </c>
    </row>
    <row r="155" spans="1:40" x14ac:dyDescent="0.15">
      <c r="A155" s="115"/>
      <c r="B155" s="61"/>
      <c r="C155" s="341"/>
      <c r="D155" s="142"/>
      <c r="E155" s="75" t="s">
        <v>146</v>
      </c>
      <c r="F155" s="68" t="s">
        <v>13</v>
      </c>
      <c r="G155" s="76" t="s">
        <v>56</v>
      </c>
      <c r="H155" s="68">
        <v>2</v>
      </c>
      <c r="I155" s="77">
        <f>SUM(H155:H159)</f>
        <v>12</v>
      </c>
      <c r="J155" s="107"/>
      <c r="K155" s="145"/>
      <c r="L155" s="145"/>
      <c r="M155" s="148"/>
      <c r="N155" s="4"/>
      <c r="O155" s="7"/>
    </row>
    <row r="156" spans="1:40" x14ac:dyDescent="0.15">
      <c r="A156" s="115"/>
      <c r="B156" s="115"/>
      <c r="C156" s="150"/>
      <c r="D156" s="142"/>
      <c r="E156" s="105" t="s">
        <v>147</v>
      </c>
      <c r="F156" s="59" t="s">
        <v>13</v>
      </c>
      <c r="G156" s="60" t="s">
        <v>56</v>
      </c>
      <c r="H156" s="59">
        <v>2</v>
      </c>
      <c r="I156" s="77"/>
      <c r="J156" s="107"/>
      <c r="K156" s="145"/>
      <c r="L156" s="145"/>
      <c r="M156" s="148"/>
      <c r="N156" s="4"/>
      <c r="O156" s="7"/>
    </row>
    <row r="157" spans="1:40" x14ac:dyDescent="0.15">
      <c r="A157" s="115"/>
      <c r="B157" s="115"/>
      <c r="C157" s="150"/>
      <c r="D157" s="142"/>
      <c r="E157" s="105" t="s">
        <v>531</v>
      </c>
      <c r="F157" s="59" t="s">
        <v>13</v>
      </c>
      <c r="G157" s="110" t="s">
        <v>55</v>
      </c>
      <c r="H157" s="49">
        <v>2</v>
      </c>
      <c r="I157" s="77"/>
      <c r="J157" s="107"/>
      <c r="K157" s="145"/>
      <c r="L157" s="145"/>
      <c r="M157" s="148"/>
      <c r="N157" s="4"/>
      <c r="O157" s="7"/>
    </row>
    <row r="158" spans="1:40" x14ac:dyDescent="0.15">
      <c r="A158" s="115"/>
      <c r="B158" s="115"/>
      <c r="C158" s="150"/>
      <c r="D158" s="142"/>
      <c r="E158" s="105" t="s">
        <v>222</v>
      </c>
      <c r="F158" s="59" t="s">
        <v>13</v>
      </c>
      <c r="G158" s="60" t="s">
        <v>55</v>
      </c>
      <c r="H158" s="59">
        <v>4</v>
      </c>
      <c r="I158" s="157"/>
      <c r="J158" s="107"/>
      <c r="K158" s="145"/>
      <c r="L158" s="145"/>
      <c r="M158" s="148"/>
      <c r="N158" s="4"/>
      <c r="O158" s="7"/>
    </row>
    <row r="159" spans="1:40" x14ac:dyDescent="0.15">
      <c r="A159" s="115"/>
      <c r="B159" s="115"/>
      <c r="C159" s="150"/>
      <c r="D159" s="142"/>
      <c r="E159" s="105" t="s">
        <v>581</v>
      </c>
      <c r="F159" s="59" t="s">
        <v>24</v>
      </c>
      <c r="G159" s="60" t="s">
        <v>55</v>
      </c>
      <c r="H159" s="59">
        <v>2</v>
      </c>
      <c r="I159" s="157"/>
      <c r="J159" s="107"/>
      <c r="K159" s="145"/>
      <c r="L159" s="145"/>
      <c r="M159" s="148"/>
      <c r="N159" s="4"/>
      <c r="O159" s="7"/>
    </row>
    <row r="160" spans="1:40" x14ac:dyDescent="0.15">
      <c r="A160" s="115"/>
      <c r="B160" s="115"/>
      <c r="C160" s="150"/>
      <c r="D160" s="142"/>
      <c r="E160" s="105" t="s">
        <v>217</v>
      </c>
      <c r="F160" s="59" t="s">
        <v>72</v>
      </c>
      <c r="G160" s="60" t="s">
        <v>58</v>
      </c>
      <c r="H160" s="59">
        <v>4</v>
      </c>
      <c r="I160" s="77">
        <f>SUM(H160:H167)</f>
        <v>11.5</v>
      </c>
      <c r="J160" s="107"/>
      <c r="K160" s="145"/>
      <c r="L160" s="145"/>
      <c r="M160" s="148"/>
      <c r="N160" s="4"/>
      <c r="O160" s="7"/>
    </row>
    <row r="161" spans="1:40" x14ac:dyDescent="0.15">
      <c r="A161" s="115"/>
      <c r="B161" s="115"/>
      <c r="C161" s="150"/>
      <c r="D161" s="142"/>
      <c r="E161" s="73" t="s">
        <v>235</v>
      </c>
      <c r="F161" s="61" t="s">
        <v>18</v>
      </c>
      <c r="G161" s="60" t="s">
        <v>58</v>
      </c>
      <c r="H161" s="165">
        <v>2</v>
      </c>
      <c r="I161" s="157"/>
      <c r="J161" s="107"/>
      <c r="K161" s="145"/>
      <c r="L161" s="145"/>
      <c r="M161" s="148"/>
      <c r="N161" s="4"/>
      <c r="O161" s="7"/>
    </row>
    <row r="162" spans="1:40" x14ac:dyDescent="0.15">
      <c r="A162" s="115"/>
      <c r="B162" s="115"/>
      <c r="C162" s="150"/>
      <c r="D162" s="142"/>
      <c r="E162" s="73" t="s">
        <v>211</v>
      </c>
      <c r="F162" s="61" t="s">
        <v>18</v>
      </c>
      <c r="G162" s="60" t="s">
        <v>58</v>
      </c>
      <c r="H162" s="165">
        <v>2</v>
      </c>
      <c r="I162" s="157"/>
      <c r="J162" s="107"/>
      <c r="K162" s="145"/>
      <c r="L162" s="145"/>
      <c r="M162" s="148"/>
      <c r="N162" s="4"/>
      <c r="O162" s="7"/>
    </row>
    <row r="163" spans="1:40" x14ac:dyDescent="0.15">
      <c r="A163" s="115"/>
      <c r="B163" s="115"/>
      <c r="C163" s="150"/>
      <c r="D163" s="274" t="s">
        <v>421</v>
      </c>
      <c r="E163" s="105" t="s">
        <v>522</v>
      </c>
      <c r="F163" s="59" t="s">
        <v>22</v>
      </c>
      <c r="G163" s="60" t="s">
        <v>63</v>
      </c>
      <c r="H163" s="59">
        <v>1.5</v>
      </c>
      <c r="I163" s="157"/>
      <c r="J163" s="107"/>
      <c r="K163" s="145"/>
      <c r="L163" s="145"/>
      <c r="M163" s="148"/>
      <c r="N163" s="4"/>
      <c r="O163" s="7"/>
    </row>
    <row r="164" spans="1:40" x14ac:dyDescent="0.15">
      <c r="A164" s="115"/>
      <c r="B164" s="115"/>
      <c r="C164" s="150"/>
      <c r="D164" s="79" t="s">
        <v>420</v>
      </c>
      <c r="E164" s="105" t="s">
        <v>543</v>
      </c>
      <c r="F164" s="59" t="s">
        <v>22</v>
      </c>
      <c r="G164" s="60" t="s">
        <v>63</v>
      </c>
      <c r="H164" s="59">
        <v>0.5</v>
      </c>
      <c r="I164" s="157"/>
      <c r="J164" s="107"/>
      <c r="K164" s="145"/>
      <c r="L164" s="145"/>
      <c r="M164" s="148"/>
      <c r="N164" s="4"/>
      <c r="O164" s="7"/>
    </row>
    <row r="165" spans="1:40" x14ac:dyDescent="0.15">
      <c r="A165" s="115"/>
      <c r="B165" s="115"/>
      <c r="C165" s="150"/>
      <c r="D165" s="150" t="s">
        <v>82</v>
      </c>
      <c r="E165" s="75" t="s">
        <v>83</v>
      </c>
      <c r="F165" s="68" t="s">
        <v>22</v>
      </c>
      <c r="G165" s="76" t="s">
        <v>60</v>
      </c>
      <c r="H165" s="172">
        <v>1.5</v>
      </c>
      <c r="I165" s="157"/>
      <c r="J165" s="107"/>
      <c r="K165" s="145"/>
      <c r="L165" s="145"/>
      <c r="M165" s="148"/>
      <c r="N165" s="4"/>
      <c r="O165" s="7"/>
    </row>
    <row r="166" spans="1:40" x14ac:dyDescent="0.15">
      <c r="A166" s="115"/>
      <c r="B166" s="115"/>
      <c r="C166" s="150"/>
      <c r="D166" s="142"/>
      <c r="E166" s="75" t="s">
        <v>527</v>
      </c>
      <c r="F166" s="59"/>
      <c r="G166" s="60"/>
      <c r="H166" s="59"/>
      <c r="I166" s="180">
        <v>0.28000000000000003</v>
      </c>
      <c r="J166" s="107"/>
      <c r="K166" s="145"/>
      <c r="L166" s="145"/>
      <c r="M166" s="148"/>
      <c r="N166" s="4"/>
      <c r="O166" s="7"/>
    </row>
    <row r="167" spans="1:40" x14ac:dyDescent="0.15">
      <c r="A167" s="132"/>
      <c r="B167" s="132"/>
      <c r="C167" s="166"/>
      <c r="D167" s="167"/>
      <c r="E167" s="168"/>
      <c r="F167" s="168"/>
      <c r="G167" s="169"/>
      <c r="H167" s="168"/>
      <c r="I167" s="170"/>
      <c r="J167" s="170"/>
      <c r="K167" s="159"/>
      <c r="L167" s="159"/>
      <c r="M167" s="160"/>
      <c r="N167" s="4" t="str">
        <f t="shared" ca="1" si="49"/>
        <v/>
      </c>
      <c r="O167" s="47">
        <f>SUM(P167:AN167)</f>
        <v>8</v>
      </c>
      <c r="P167" s="22">
        <f t="shared" ref="P167:AN167" si="63">SUM(P169:P182)</f>
        <v>0</v>
      </c>
      <c r="Q167" s="22">
        <f t="shared" si="63"/>
        <v>5</v>
      </c>
      <c r="R167" s="22">
        <f t="shared" si="63"/>
        <v>0</v>
      </c>
      <c r="S167" s="22">
        <f t="shared" si="63"/>
        <v>0</v>
      </c>
      <c r="T167" s="22">
        <f t="shared" si="63"/>
        <v>3</v>
      </c>
      <c r="U167" s="22">
        <f t="shared" si="63"/>
        <v>0</v>
      </c>
      <c r="V167" s="22">
        <f t="shared" si="63"/>
        <v>0</v>
      </c>
      <c r="W167" s="22">
        <f t="shared" si="63"/>
        <v>0</v>
      </c>
      <c r="X167" s="22">
        <f t="shared" si="63"/>
        <v>0</v>
      </c>
      <c r="Y167" s="22">
        <f t="shared" si="63"/>
        <v>0</v>
      </c>
      <c r="Z167" s="22">
        <f t="shared" si="63"/>
        <v>0</v>
      </c>
      <c r="AA167" s="22">
        <f t="shared" si="63"/>
        <v>0</v>
      </c>
      <c r="AB167" s="22">
        <f t="shared" si="63"/>
        <v>0</v>
      </c>
      <c r="AC167" s="22">
        <f t="shared" si="63"/>
        <v>0</v>
      </c>
      <c r="AD167" s="22">
        <f t="shared" si="63"/>
        <v>0</v>
      </c>
      <c r="AE167" s="22">
        <f t="shared" si="63"/>
        <v>0</v>
      </c>
      <c r="AF167" s="22">
        <f t="shared" si="63"/>
        <v>0</v>
      </c>
      <c r="AG167" s="22">
        <f t="shared" si="63"/>
        <v>0</v>
      </c>
      <c r="AH167" s="22">
        <f t="shared" si="63"/>
        <v>0</v>
      </c>
      <c r="AI167" s="22">
        <f t="shared" si="63"/>
        <v>0</v>
      </c>
      <c r="AJ167" s="22">
        <f t="shared" si="63"/>
        <v>0</v>
      </c>
      <c r="AK167" s="22">
        <f t="shared" si="63"/>
        <v>0</v>
      </c>
      <c r="AL167" s="22">
        <f t="shared" si="63"/>
        <v>0</v>
      </c>
      <c r="AM167" s="22">
        <f t="shared" si="63"/>
        <v>0</v>
      </c>
      <c r="AN167" s="22">
        <f t="shared" si="63"/>
        <v>0</v>
      </c>
    </row>
    <row r="168" spans="1:40" x14ac:dyDescent="0.15">
      <c r="A168" s="171" t="s">
        <v>122</v>
      </c>
      <c r="B168" s="171" t="s">
        <v>54</v>
      </c>
      <c r="C168" s="161" t="s">
        <v>123</v>
      </c>
      <c r="D168" s="142" t="s">
        <v>10</v>
      </c>
      <c r="E168" s="143"/>
      <c r="F168" s="61"/>
      <c r="G168" s="106"/>
      <c r="H168" s="109"/>
      <c r="I168" s="144">
        <f>SUM(I169:I183)</f>
        <v>31</v>
      </c>
      <c r="J168" s="107">
        <f>I168/2</f>
        <v>15.5</v>
      </c>
      <c r="K168" s="145"/>
      <c r="L168" s="145"/>
      <c r="M168" s="83">
        <v>1</v>
      </c>
      <c r="N168" s="4" t="str">
        <f t="shared" ca="1" si="49"/>
        <v/>
      </c>
      <c r="O168" s="47">
        <f>SUM(P168:AN168)</f>
        <v>0.33333333333333337</v>
      </c>
      <c r="P168" s="21">
        <f>P167/24</f>
        <v>0</v>
      </c>
      <c r="Q168" s="21">
        <f t="shared" ref="Q168:AJ168" si="64">Q167/24</f>
        <v>0.20833333333333334</v>
      </c>
      <c r="R168" s="21">
        <f t="shared" si="64"/>
        <v>0</v>
      </c>
      <c r="S168" s="21">
        <f t="shared" si="64"/>
        <v>0</v>
      </c>
      <c r="T168" s="21">
        <f t="shared" si="64"/>
        <v>0.125</v>
      </c>
      <c r="U168" s="21">
        <f t="shared" si="64"/>
        <v>0</v>
      </c>
      <c r="V168" s="21">
        <f t="shared" si="64"/>
        <v>0</v>
      </c>
      <c r="W168" s="21">
        <f t="shared" si="64"/>
        <v>0</v>
      </c>
      <c r="X168" s="21">
        <f t="shared" si="64"/>
        <v>0</v>
      </c>
      <c r="Y168" s="21">
        <f t="shared" si="64"/>
        <v>0</v>
      </c>
      <c r="Z168" s="21">
        <f t="shared" si="64"/>
        <v>0</v>
      </c>
      <c r="AA168" s="21">
        <f t="shared" si="64"/>
        <v>0</v>
      </c>
      <c r="AB168" s="21">
        <f t="shared" si="64"/>
        <v>0</v>
      </c>
      <c r="AC168" s="21">
        <f t="shared" si="64"/>
        <v>0</v>
      </c>
      <c r="AD168" s="21">
        <f t="shared" si="64"/>
        <v>0</v>
      </c>
      <c r="AE168" s="21">
        <f t="shared" si="64"/>
        <v>0</v>
      </c>
      <c r="AF168" s="21">
        <f t="shared" si="64"/>
        <v>0</v>
      </c>
      <c r="AG168" s="21">
        <f t="shared" si="64"/>
        <v>0</v>
      </c>
      <c r="AH168" s="21">
        <f t="shared" si="64"/>
        <v>0</v>
      </c>
      <c r="AI168" s="21">
        <f t="shared" si="64"/>
        <v>0</v>
      </c>
      <c r="AJ168" s="21">
        <f t="shared" si="64"/>
        <v>0</v>
      </c>
      <c r="AK168" s="21">
        <f>AK167/24</f>
        <v>0</v>
      </c>
      <c r="AL168" s="21">
        <f>AL167/24</f>
        <v>0</v>
      </c>
      <c r="AM168" s="21">
        <f t="shared" ref="AM168:AN168" si="65">AM167/24</f>
        <v>0</v>
      </c>
      <c r="AN168" s="21">
        <f t="shared" si="65"/>
        <v>0</v>
      </c>
    </row>
    <row r="169" spans="1:40" x14ac:dyDescent="0.15">
      <c r="A169" s="146"/>
      <c r="B169" s="146"/>
      <c r="C169" s="161"/>
      <c r="D169" s="151"/>
      <c r="E169" s="105" t="s">
        <v>383</v>
      </c>
      <c r="F169" s="59" t="s">
        <v>72</v>
      </c>
      <c r="G169" s="60" t="s">
        <v>56</v>
      </c>
      <c r="H169" s="59">
        <v>2</v>
      </c>
      <c r="I169" s="107">
        <f>SUM(H169:H178)</f>
        <v>19</v>
      </c>
      <c r="J169" s="107"/>
      <c r="K169" s="145"/>
      <c r="L169" s="145"/>
      <c r="M169" s="148"/>
      <c r="N169" s="4" t="str">
        <f t="shared" ca="1" si="49"/>
        <v/>
      </c>
      <c r="O169" s="7"/>
      <c r="P169" s="28" t="str">
        <f t="shared" ref="P169:AN182" si="66">IF($F169=P$1,$H169," ")</f>
        <v xml:space="preserve"> </v>
      </c>
      <c r="Q169" s="28" t="str">
        <f t="shared" si="66"/>
        <v xml:space="preserve"> </v>
      </c>
      <c r="R169" s="28" t="str">
        <f t="shared" si="66"/>
        <v xml:space="preserve"> </v>
      </c>
      <c r="S169" s="28" t="str">
        <f t="shared" si="66"/>
        <v xml:space="preserve"> </v>
      </c>
      <c r="T169" s="28" t="str">
        <f t="shared" si="66"/>
        <v xml:space="preserve"> </v>
      </c>
      <c r="U169" s="28" t="str">
        <f t="shared" si="66"/>
        <v xml:space="preserve"> </v>
      </c>
      <c r="V169" s="28" t="str">
        <f t="shared" si="66"/>
        <v xml:space="preserve"> </v>
      </c>
      <c r="W169" s="28" t="str">
        <f t="shared" si="66"/>
        <v xml:space="preserve"> </v>
      </c>
      <c r="X169" s="28" t="str">
        <f t="shared" si="66"/>
        <v xml:space="preserve"> </v>
      </c>
      <c r="Y169" s="28" t="str">
        <f t="shared" si="66"/>
        <v xml:space="preserve"> </v>
      </c>
      <c r="Z169" s="28" t="str">
        <f t="shared" si="66"/>
        <v xml:space="preserve"> </v>
      </c>
      <c r="AA169" s="28" t="str">
        <f t="shared" si="66"/>
        <v xml:space="preserve"> </v>
      </c>
      <c r="AB169" s="28" t="str">
        <f t="shared" si="66"/>
        <v xml:space="preserve"> </v>
      </c>
      <c r="AC169" s="28" t="str">
        <f t="shared" si="66"/>
        <v xml:space="preserve"> </v>
      </c>
      <c r="AD169" s="28" t="str">
        <f t="shared" si="66"/>
        <v xml:space="preserve"> </v>
      </c>
      <c r="AE169" s="28" t="str">
        <f t="shared" si="66"/>
        <v xml:space="preserve"> </v>
      </c>
      <c r="AF169" s="28" t="str">
        <f t="shared" si="66"/>
        <v xml:space="preserve"> </v>
      </c>
      <c r="AG169" s="28" t="str">
        <f t="shared" si="66"/>
        <v xml:space="preserve"> </v>
      </c>
      <c r="AH169" s="28" t="str">
        <f t="shared" si="66"/>
        <v xml:space="preserve"> </v>
      </c>
      <c r="AI169" s="28" t="str">
        <f t="shared" si="66"/>
        <v xml:space="preserve"> </v>
      </c>
      <c r="AJ169" s="28" t="str">
        <f t="shared" si="66"/>
        <v xml:space="preserve"> </v>
      </c>
      <c r="AK169" s="28" t="str">
        <f t="shared" si="66"/>
        <v xml:space="preserve"> </v>
      </c>
      <c r="AL169" s="28" t="str">
        <f t="shared" si="66"/>
        <v xml:space="preserve"> </v>
      </c>
      <c r="AM169" s="28" t="str">
        <f t="shared" si="66"/>
        <v xml:space="preserve"> </v>
      </c>
      <c r="AN169" s="28" t="str">
        <f t="shared" si="66"/>
        <v xml:space="preserve"> </v>
      </c>
    </row>
    <row r="170" spans="1:40" x14ac:dyDescent="0.15">
      <c r="A170" s="146"/>
      <c r="B170" s="146"/>
      <c r="C170" s="161"/>
      <c r="D170" s="151"/>
      <c r="E170" s="105" t="s">
        <v>124</v>
      </c>
      <c r="F170" s="59" t="s">
        <v>13</v>
      </c>
      <c r="G170" s="60" t="s">
        <v>56</v>
      </c>
      <c r="H170" s="59">
        <v>2</v>
      </c>
      <c r="I170" s="107"/>
      <c r="J170" s="107"/>
      <c r="K170" s="181"/>
      <c r="L170" s="145"/>
      <c r="M170" s="148"/>
      <c r="N170" s="4" t="str">
        <f t="shared" ca="1" si="49"/>
        <v/>
      </c>
      <c r="O170" s="7"/>
      <c r="P170" s="28" t="str">
        <f t="shared" si="66"/>
        <v xml:space="preserve"> </v>
      </c>
      <c r="Q170" s="28">
        <f t="shared" si="66"/>
        <v>2</v>
      </c>
      <c r="R170" s="28" t="str">
        <f t="shared" si="66"/>
        <v xml:space="preserve"> </v>
      </c>
      <c r="S170" s="28" t="str">
        <f t="shared" si="66"/>
        <v xml:space="preserve"> </v>
      </c>
      <c r="T170" s="28" t="str">
        <f t="shared" si="66"/>
        <v xml:space="preserve"> </v>
      </c>
      <c r="U170" s="28" t="str">
        <f t="shared" si="66"/>
        <v xml:space="preserve"> </v>
      </c>
      <c r="V170" s="28" t="str">
        <f t="shared" si="66"/>
        <v xml:space="preserve"> </v>
      </c>
      <c r="W170" s="28" t="str">
        <f t="shared" si="66"/>
        <v xml:space="preserve"> </v>
      </c>
      <c r="X170" s="28" t="str">
        <f t="shared" si="66"/>
        <v xml:space="preserve"> </v>
      </c>
      <c r="Y170" s="28" t="str">
        <f t="shared" si="66"/>
        <v xml:space="preserve"> </v>
      </c>
      <c r="Z170" s="28" t="str">
        <f t="shared" si="66"/>
        <v xml:space="preserve"> </v>
      </c>
      <c r="AA170" s="28" t="str">
        <f t="shared" si="66"/>
        <v xml:space="preserve"> </v>
      </c>
      <c r="AB170" s="28" t="str">
        <f t="shared" si="66"/>
        <v xml:space="preserve"> </v>
      </c>
      <c r="AC170" s="28" t="str">
        <f t="shared" si="66"/>
        <v xml:space="preserve"> </v>
      </c>
      <c r="AD170" s="28" t="str">
        <f t="shared" si="66"/>
        <v xml:space="preserve"> </v>
      </c>
      <c r="AE170" s="28" t="str">
        <f t="shared" si="66"/>
        <v xml:space="preserve"> </v>
      </c>
      <c r="AF170" s="28" t="str">
        <f t="shared" si="66"/>
        <v xml:space="preserve"> </v>
      </c>
      <c r="AG170" s="28" t="str">
        <f t="shared" si="66"/>
        <v xml:space="preserve"> </v>
      </c>
      <c r="AH170" s="28" t="str">
        <f t="shared" si="66"/>
        <v xml:space="preserve"> </v>
      </c>
      <c r="AI170" s="28" t="str">
        <f t="shared" si="66"/>
        <v xml:space="preserve"> </v>
      </c>
      <c r="AJ170" s="28" t="str">
        <f t="shared" si="66"/>
        <v xml:space="preserve"> </v>
      </c>
      <c r="AK170" s="28" t="str">
        <f t="shared" si="66"/>
        <v xml:space="preserve"> </v>
      </c>
      <c r="AL170" s="28" t="str">
        <f t="shared" si="66"/>
        <v xml:space="preserve"> </v>
      </c>
      <c r="AM170" s="28" t="str">
        <f t="shared" si="66"/>
        <v xml:space="preserve"> </v>
      </c>
      <c r="AN170" s="28" t="str">
        <f t="shared" si="66"/>
        <v xml:space="preserve"> </v>
      </c>
    </row>
    <row r="171" spans="1:40" x14ac:dyDescent="0.15">
      <c r="A171" s="146"/>
      <c r="B171" s="146"/>
      <c r="C171" s="161"/>
      <c r="D171" s="151"/>
      <c r="E171" s="105" t="s">
        <v>125</v>
      </c>
      <c r="F171" s="59" t="s">
        <v>13</v>
      </c>
      <c r="G171" s="60" t="s">
        <v>56</v>
      </c>
      <c r="H171" s="59">
        <v>2</v>
      </c>
      <c r="I171" s="107"/>
      <c r="J171" s="107"/>
      <c r="K171" s="181"/>
      <c r="L171" s="145"/>
      <c r="M171" s="148"/>
      <c r="N171" s="4"/>
      <c r="O171" s="7"/>
    </row>
    <row r="172" spans="1:40" x14ac:dyDescent="0.15">
      <c r="A172" s="146"/>
      <c r="B172" s="146"/>
      <c r="C172" s="161"/>
      <c r="D172" s="151"/>
      <c r="E172" s="105" t="s">
        <v>126</v>
      </c>
      <c r="F172" s="59" t="s">
        <v>14</v>
      </c>
      <c r="G172" s="60" t="s">
        <v>56</v>
      </c>
      <c r="H172" s="59">
        <v>2</v>
      </c>
      <c r="I172" s="107"/>
      <c r="J172" s="107"/>
      <c r="K172" s="181"/>
      <c r="L172" s="145"/>
      <c r="M172" s="148"/>
      <c r="N172" s="4"/>
      <c r="O172" s="7"/>
    </row>
    <row r="173" spans="1:40" x14ac:dyDescent="0.15">
      <c r="A173" s="146"/>
      <c r="B173" s="146"/>
      <c r="C173" s="161"/>
      <c r="D173" s="161"/>
      <c r="E173" s="141" t="s">
        <v>386</v>
      </c>
      <c r="F173" s="59" t="s">
        <v>13</v>
      </c>
      <c r="G173" s="60" t="s">
        <v>56</v>
      </c>
      <c r="H173" s="59">
        <v>2</v>
      </c>
      <c r="I173" s="107"/>
      <c r="J173" s="107"/>
      <c r="K173" s="181"/>
      <c r="L173" s="145"/>
      <c r="M173" s="148"/>
      <c r="N173" s="4"/>
      <c r="O173" s="7"/>
    </row>
    <row r="174" spans="1:40" x14ac:dyDescent="0.15">
      <c r="A174" s="146"/>
      <c r="B174" s="146"/>
      <c r="C174" s="161"/>
      <c r="D174" s="161"/>
      <c r="E174" s="230" t="s">
        <v>385</v>
      </c>
      <c r="F174" s="59" t="s">
        <v>13</v>
      </c>
      <c r="G174" s="60" t="s">
        <v>56</v>
      </c>
      <c r="H174" s="59">
        <v>2</v>
      </c>
      <c r="I174" s="107"/>
      <c r="J174" s="107"/>
      <c r="K174" s="181"/>
      <c r="L174" s="145"/>
      <c r="M174" s="148"/>
      <c r="N174" s="4"/>
      <c r="O174" s="7"/>
    </row>
    <row r="175" spans="1:40" x14ac:dyDescent="0.15">
      <c r="A175" s="146"/>
      <c r="B175" s="146"/>
      <c r="C175" s="161"/>
      <c r="D175" s="161"/>
      <c r="E175" s="230" t="s">
        <v>277</v>
      </c>
      <c r="F175" s="59" t="s">
        <v>13</v>
      </c>
      <c r="G175" s="60" t="s">
        <v>56</v>
      </c>
      <c r="H175" s="59">
        <v>2</v>
      </c>
      <c r="I175" s="107"/>
      <c r="J175" s="107"/>
      <c r="K175" s="181"/>
      <c r="L175" s="145"/>
      <c r="M175" s="148"/>
      <c r="N175" s="4"/>
      <c r="O175" s="7"/>
    </row>
    <row r="176" spans="1:40" x14ac:dyDescent="0.15">
      <c r="A176" s="146"/>
      <c r="B176" s="146"/>
      <c r="C176" s="161"/>
      <c r="D176" s="161"/>
      <c r="E176" s="230" t="s">
        <v>278</v>
      </c>
      <c r="F176" s="59" t="s">
        <v>13</v>
      </c>
      <c r="G176" s="60" t="s">
        <v>56</v>
      </c>
      <c r="H176" s="59">
        <v>2</v>
      </c>
      <c r="I176" s="107"/>
      <c r="J176" s="107"/>
      <c r="K176" s="181"/>
      <c r="L176" s="145"/>
      <c r="M176" s="148"/>
      <c r="N176" s="4"/>
      <c r="O176" s="7"/>
    </row>
    <row r="177" spans="1:40" x14ac:dyDescent="0.15">
      <c r="A177" s="146"/>
      <c r="B177" s="146"/>
      <c r="C177" s="161"/>
      <c r="D177" s="142"/>
      <c r="E177" s="75" t="s">
        <v>108</v>
      </c>
      <c r="F177" s="68" t="s">
        <v>18</v>
      </c>
      <c r="G177" s="106" t="s">
        <v>55</v>
      </c>
      <c r="H177" s="59">
        <v>2</v>
      </c>
      <c r="I177" s="107"/>
      <c r="J177" s="107"/>
      <c r="K177" s="181"/>
      <c r="L177" s="145"/>
      <c r="M177" s="148"/>
      <c r="N177" s="4"/>
      <c r="O177" s="7"/>
    </row>
    <row r="178" spans="1:40" x14ac:dyDescent="0.15">
      <c r="A178" s="146"/>
      <c r="B178" s="146"/>
      <c r="C178" s="161"/>
      <c r="D178" s="142"/>
      <c r="E178" s="73" t="s">
        <v>75</v>
      </c>
      <c r="F178" s="68" t="s">
        <v>18</v>
      </c>
      <c r="G178" s="60" t="s">
        <v>55</v>
      </c>
      <c r="H178" s="59">
        <v>1</v>
      </c>
      <c r="I178" s="107"/>
      <c r="J178" s="107"/>
      <c r="K178" s="181"/>
      <c r="L178" s="145"/>
      <c r="M178" s="148"/>
      <c r="N178" s="4"/>
      <c r="O178" s="7"/>
    </row>
    <row r="179" spans="1:40" x14ac:dyDescent="0.15">
      <c r="A179" s="146"/>
      <c r="B179" s="146"/>
      <c r="C179" s="161"/>
      <c r="D179" s="142"/>
      <c r="E179" s="105" t="s">
        <v>127</v>
      </c>
      <c r="F179" s="59" t="s">
        <v>72</v>
      </c>
      <c r="G179" s="60" t="s">
        <v>58</v>
      </c>
      <c r="H179" s="59">
        <v>2</v>
      </c>
      <c r="I179" s="107">
        <f>SUM(H179:H182)</f>
        <v>8</v>
      </c>
      <c r="J179" s="107"/>
      <c r="K179" s="145"/>
      <c r="L179" s="145"/>
      <c r="M179" s="148"/>
      <c r="N179" s="4" t="str">
        <f t="shared" ca="1" si="49"/>
        <v/>
      </c>
      <c r="O179" s="7"/>
      <c r="P179" s="28" t="str">
        <f t="shared" si="66"/>
        <v xml:space="preserve"> </v>
      </c>
      <c r="Q179" s="28" t="str">
        <f t="shared" si="66"/>
        <v xml:space="preserve"> </v>
      </c>
      <c r="R179" s="28" t="str">
        <f t="shared" si="66"/>
        <v xml:space="preserve"> </v>
      </c>
      <c r="S179" s="28" t="str">
        <f t="shared" si="66"/>
        <v xml:space="preserve"> </v>
      </c>
      <c r="T179" s="28" t="str">
        <f t="shared" si="66"/>
        <v xml:space="preserve"> </v>
      </c>
      <c r="U179" s="28" t="str">
        <f t="shared" si="66"/>
        <v xml:space="preserve"> </v>
      </c>
      <c r="V179" s="28" t="str">
        <f t="shared" si="66"/>
        <v xml:space="preserve"> </v>
      </c>
      <c r="W179" s="28" t="str">
        <f t="shared" si="66"/>
        <v xml:space="preserve"> </v>
      </c>
      <c r="X179" s="28" t="str">
        <f t="shared" si="66"/>
        <v xml:space="preserve"> </v>
      </c>
      <c r="Y179" s="28" t="str">
        <f t="shared" si="66"/>
        <v xml:space="preserve"> </v>
      </c>
      <c r="Z179" s="28" t="str">
        <f t="shared" si="66"/>
        <v xml:space="preserve"> </v>
      </c>
      <c r="AA179" s="28" t="str">
        <f t="shared" si="66"/>
        <v xml:space="preserve"> </v>
      </c>
      <c r="AB179" s="28" t="str">
        <f t="shared" si="66"/>
        <v xml:space="preserve"> </v>
      </c>
      <c r="AC179" s="28" t="str">
        <f t="shared" si="66"/>
        <v xml:space="preserve"> </v>
      </c>
      <c r="AD179" s="28" t="str">
        <f t="shared" si="66"/>
        <v xml:space="preserve"> </v>
      </c>
      <c r="AE179" s="28" t="str">
        <f t="shared" si="66"/>
        <v xml:space="preserve"> </v>
      </c>
      <c r="AF179" s="28" t="str">
        <f t="shared" si="66"/>
        <v xml:space="preserve"> </v>
      </c>
      <c r="AG179" s="28" t="str">
        <f t="shared" si="66"/>
        <v xml:space="preserve"> </v>
      </c>
      <c r="AH179" s="28" t="str">
        <f t="shared" si="66"/>
        <v xml:space="preserve"> </v>
      </c>
      <c r="AI179" s="28" t="str">
        <f t="shared" si="66"/>
        <v xml:space="preserve"> </v>
      </c>
      <c r="AJ179" s="28" t="str">
        <f t="shared" si="66"/>
        <v xml:space="preserve"> </v>
      </c>
      <c r="AK179" s="28" t="str">
        <f t="shared" si="66"/>
        <v xml:space="preserve"> </v>
      </c>
      <c r="AL179" s="28" t="str">
        <f t="shared" si="66"/>
        <v xml:space="preserve"> </v>
      </c>
      <c r="AM179" s="28" t="str">
        <f t="shared" si="66"/>
        <v xml:space="preserve"> </v>
      </c>
      <c r="AN179" s="28" t="str">
        <f t="shared" si="66"/>
        <v xml:space="preserve"> </v>
      </c>
    </row>
    <row r="180" spans="1:40" x14ac:dyDescent="0.15">
      <c r="A180" s="146"/>
      <c r="B180" s="146"/>
      <c r="C180" s="161"/>
      <c r="D180" s="142"/>
      <c r="E180" s="105" t="s">
        <v>128</v>
      </c>
      <c r="F180" s="59" t="s">
        <v>13</v>
      </c>
      <c r="G180" s="60" t="s">
        <v>58</v>
      </c>
      <c r="H180" s="59">
        <v>2</v>
      </c>
      <c r="I180" s="107"/>
      <c r="J180" s="107"/>
      <c r="K180" s="145"/>
      <c r="L180" s="145"/>
      <c r="M180" s="148"/>
      <c r="N180" s="4" t="str">
        <f t="shared" ca="1" si="49"/>
        <v/>
      </c>
      <c r="O180" s="7"/>
      <c r="P180" s="28" t="str">
        <f t="shared" si="66"/>
        <v xml:space="preserve"> </v>
      </c>
      <c r="Q180" s="28">
        <v>1</v>
      </c>
      <c r="R180" s="28" t="str">
        <f t="shared" si="66"/>
        <v xml:space="preserve"> </v>
      </c>
      <c r="S180" s="28" t="str">
        <f t="shared" si="66"/>
        <v xml:space="preserve"> </v>
      </c>
      <c r="T180" s="28">
        <v>1</v>
      </c>
      <c r="V180" s="28" t="str">
        <f t="shared" si="66"/>
        <v xml:space="preserve"> </v>
      </c>
      <c r="W180" s="28" t="str">
        <f t="shared" si="66"/>
        <v xml:space="preserve"> </v>
      </c>
      <c r="X180" s="28" t="str">
        <f t="shared" si="66"/>
        <v xml:space="preserve"> </v>
      </c>
      <c r="Y180" s="28" t="str">
        <f t="shared" si="66"/>
        <v xml:space="preserve"> </v>
      </c>
      <c r="Z180" s="28" t="str">
        <f t="shared" si="66"/>
        <v xml:space="preserve"> </v>
      </c>
      <c r="AA180" s="28" t="str">
        <f t="shared" si="66"/>
        <v xml:space="preserve"> </v>
      </c>
      <c r="AB180" s="28" t="str">
        <f t="shared" si="66"/>
        <v xml:space="preserve"> </v>
      </c>
      <c r="AC180" s="28" t="str">
        <f t="shared" si="66"/>
        <v xml:space="preserve"> </v>
      </c>
      <c r="AD180" s="28" t="str">
        <f t="shared" si="66"/>
        <v xml:space="preserve"> </v>
      </c>
      <c r="AE180" s="28" t="str">
        <f t="shared" si="66"/>
        <v xml:space="preserve"> </v>
      </c>
      <c r="AF180" s="28" t="str">
        <f t="shared" si="66"/>
        <v xml:space="preserve"> </v>
      </c>
      <c r="AG180" s="28" t="str">
        <f t="shared" si="66"/>
        <v xml:space="preserve"> </v>
      </c>
      <c r="AH180" s="28" t="str">
        <f t="shared" si="66"/>
        <v xml:space="preserve"> </v>
      </c>
      <c r="AI180" s="28" t="str">
        <f t="shared" si="66"/>
        <v xml:space="preserve"> </v>
      </c>
      <c r="AJ180" s="28" t="str">
        <f t="shared" si="66"/>
        <v xml:space="preserve"> </v>
      </c>
      <c r="AK180" s="28" t="str">
        <f t="shared" si="66"/>
        <v xml:space="preserve"> </v>
      </c>
      <c r="AL180" s="28" t="str">
        <f t="shared" si="66"/>
        <v xml:space="preserve"> </v>
      </c>
      <c r="AM180" s="28" t="str">
        <f t="shared" si="66"/>
        <v xml:space="preserve"> </v>
      </c>
      <c r="AN180" s="28" t="str">
        <f t="shared" si="66"/>
        <v xml:space="preserve"> </v>
      </c>
    </row>
    <row r="181" spans="1:40" x14ac:dyDescent="0.15">
      <c r="A181" s="146"/>
      <c r="B181" s="146"/>
      <c r="C181" s="161"/>
      <c r="D181" s="142"/>
      <c r="E181" s="105" t="s">
        <v>129</v>
      </c>
      <c r="F181" s="59" t="s">
        <v>13</v>
      </c>
      <c r="G181" s="60" t="s">
        <v>58</v>
      </c>
      <c r="H181" s="59">
        <v>2</v>
      </c>
      <c r="I181" s="107"/>
      <c r="J181" s="107"/>
      <c r="K181" s="145"/>
      <c r="L181" s="145"/>
      <c r="M181" s="148"/>
      <c r="N181" s="4" t="str">
        <f t="shared" ca="1" si="49"/>
        <v/>
      </c>
      <c r="O181" s="7"/>
      <c r="P181" s="28" t="str">
        <f t="shared" si="66"/>
        <v xml:space="preserve"> </v>
      </c>
      <c r="Q181" s="28">
        <f t="shared" si="66"/>
        <v>2</v>
      </c>
      <c r="R181" s="28" t="str">
        <f t="shared" si="66"/>
        <v xml:space="preserve"> </v>
      </c>
      <c r="S181" s="28" t="str">
        <f t="shared" si="66"/>
        <v xml:space="preserve"> </v>
      </c>
      <c r="T181" s="28" t="str">
        <f t="shared" si="66"/>
        <v xml:space="preserve"> </v>
      </c>
      <c r="U181" s="28" t="str">
        <f t="shared" si="66"/>
        <v xml:space="preserve"> </v>
      </c>
      <c r="V181" s="28" t="str">
        <f t="shared" si="66"/>
        <v xml:space="preserve"> </v>
      </c>
      <c r="W181" s="28" t="str">
        <f t="shared" si="66"/>
        <v xml:space="preserve"> </v>
      </c>
      <c r="X181" s="28" t="str">
        <f t="shared" si="66"/>
        <v xml:space="preserve"> </v>
      </c>
      <c r="Y181" s="28" t="str">
        <f t="shared" si="66"/>
        <v xml:space="preserve"> </v>
      </c>
      <c r="Z181" s="28" t="str">
        <f t="shared" si="66"/>
        <v xml:space="preserve"> </v>
      </c>
      <c r="AA181" s="28" t="str">
        <f t="shared" si="66"/>
        <v xml:space="preserve"> </v>
      </c>
      <c r="AB181" s="28" t="str">
        <f t="shared" si="66"/>
        <v xml:space="preserve"> </v>
      </c>
      <c r="AC181" s="28" t="str">
        <f t="shared" si="66"/>
        <v xml:space="preserve"> </v>
      </c>
      <c r="AD181" s="28" t="str">
        <f t="shared" si="66"/>
        <v xml:space="preserve"> </v>
      </c>
      <c r="AE181" s="28" t="str">
        <f t="shared" si="66"/>
        <v xml:space="preserve"> </v>
      </c>
      <c r="AF181" s="28" t="str">
        <f t="shared" si="66"/>
        <v xml:space="preserve"> </v>
      </c>
      <c r="AG181" s="28" t="str">
        <f t="shared" si="66"/>
        <v xml:space="preserve"> </v>
      </c>
      <c r="AH181" s="28" t="str">
        <f t="shared" si="66"/>
        <v xml:space="preserve"> </v>
      </c>
      <c r="AI181" s="28" t="str">
        <f t="shared" si="66"/>
        <v xml:space="preserve"> </v>
      </c>
      <c r="AJ181" s="28" t="str">
        <f t="shared" si="66"/>
        <v xml:space="preserve"> </v>
      </c>
      <c r="AK181" s="28" t="str">
        <f t="shared" si="66"/>
        <v xml:space="preserve"> </v>
      </c>
      <c r="AL181" s="28" t="str">
        <f t="shared" si="66"/>
        <v xml:space="preserve"> </v>
      </c>
      <c r="AM181" s="28" t="str">
        <f t="shared" si="66"/>
        <v xml:space="preserve"> </v>
      </c>
      <c r="AN181" s="28" t="str">
        <f t="shared" si="66"/>
        <v xml:space="preserve"> </v>
      </c>
    </row>
    <row r="182" spans="1:40" x14ac:dyDescent="0.15">
      <c r="A182" s="146"/>
      <c r="B182" s="146"/>
      <c r="C182" s="161"/>
      <c r="D182" s="142"/>
      <c r="E182" s="105" t="s">
        <v>130</v>
      </c>
      <c r="F182" s="59" t="s">
        <v>14</v>
      </c>
      <c r="G182" s="60" t="s">
        <v>58</v>
      </c>
      <c r="H182" s="59">
        <v>2</v>
      </c>
      <c r="I182" s="107"/>
      <c r="J182" s="107"/>
      <c r="K182" s="145"/>
      <c r="L182" s="145"/>
      <c r="M182" s="148"/>
      <c r="N182" s="4" t="str">
        <f t="shared" ca="1" si="49"/>
        <v/>
      </c>
      <c r="O182" s="7"/>
      <c r="P182" s="28" t="str">
        <f t="shared" si="66"/>
        <v xml:space="preserve"> </v>
      </c>
      <c r="Q182" s="28" t="str">
        <f t="shared" si="66"/>
        <v xml:space="preserve"> </v>
      </c>
      <c r="R182" s="28" t="str">
        <f t="shared" si="66"/>
        <v xml:space="preserve"> </v>
      </c>
      <c r="S182" s="28" t="str">
        <f t="shared" si="66"/>
        <v xml:space="preserve"> </v>
      </c>
      <c r="T182" s="28">
        <f t="shared" si="66"/>
        <v>2</v>
      </c>
      <c r="U182" s="28" t="str">
        <f t="shared" si="66"/>
        <v xml:space="preserve"> </v>
      </c>
      <c r="V182" s="28" t="str">
        <f t="shared" si="66"/>
        <v xml:space="preserve"> </v>
      </c>
      <c r="W182" s="28" t="str">
        <f t="shared" si="66"/>
        <v xml:space="preserve"> </v>
      </c>
      <c r="X182" s="28" t="str">
        <f t="shared" si="66"/>
        <v xml:space="preserve"> </v>
      </c>
      <c r="Y182" s="28" t="str">
        <f t="shared" si="66"/>
        <v xml:space="preserve"> </v>
      </c>
      <c r="Z182" s="28" t="str">
        <f t="shared" si="66"/>
        <v xml:space="preserve"> </v>
      </c>
      <c r="AA182" s="28" t="str">
        <f t="shared" si="66"/>
        <v xml:space="preserve"> </v>
      </c>
      <c r="AB182" s="28" t="str">
        <f t="shared" si="66"/>
        <v xml:space="preserve"> </v>
      </c>
      <c r="AC182" s="28" t="str">
        <f t="shared" si="66"/>
        <v xml:space="preserve"> </v>
      </c>
      <c r="AD182" s="28" t="str">
        <f t="shared" si="66"/>
        <v xml:space="preserve"> </v>
      </c>
      <c r="AE182" s="28" t="str">
        <f t="shared" si="66"/>
        <v xml:space="preserve"> </v>
      </c>
      <c r="AF182" s="28" t="str">
        <f t="shared" si="66"/>
        <v xml:space="preserve"> </v>
      </c>
      <c r="AG182" s="28" t="str">
        <f t="shared" si="66"/>
        <v xml:space="preserve"> </v>
      </c>
      <c r="AH182" s="28" t="str">
        <f t="shared" si="66"/>
        <v xml:space="preserve"> </v>
      </c>
      <c r="AI182" s="28" t="str">
        <f t="shared" si="66"/>
        <v xml:space="preserve"> </v>
      </c>
      <c r="AJ182" s="28" t="str">
        <f t="shared" si="66"/>
        <v xml:space="preserve"> </v>
      </c>
      <c r="AK182" s="28" t="str">
        <f t="shared" si="66"/>
        <v xml:space="preserve"> </v>
      </c>
      <c r="AL182" s="28" t="str">
        <f t="shared" si="66"/>
        <v xml:space="preserve"> </v>
      </c>
      <c r="AM182" s="28" t="str">
        <f t="shared" si="66"/>
        <v xml:space="preserve"> </v>
      </c>
      <c r="AN182" s="28" t="str">
        <f t="shared" si="66"/>
        <v xml:space="preserve"> </v>
      </c>
    </row>
    <row r="183" spans="1:40" x14ac:dyDescent="0.15">
      <c r="A183" s="146"/>
      <c r="B183" s="146"/>
      <c r="C183" s="161"/>
      <c r="D183" s="142"/>
      <c r="E183" s="105" t="s">
        <v>419</v>
      </c>
      <c r="F183" s="68" t="s">
        <v>21</v>
      </c>
      <c r="G183" s="76"/>
      <c r="H183" s="172"/>
      <c r="I183" s="272">
        <v>4</v>
      </c>
      <c r="J183" s="107"/>
      <c r="K183" s="145"/>
      <c r="L183" s="145"/>
      <c r="M183" s="148"/>
      <c r="N183" s="4"/>
      <c r="O183" s="7"/>
    </row>
    <row r="184" spans="1:40" x14ac:dyDescent="0.15">
      <c r="A184" s="132"/>
      <c r="B184" s="132"/>
      <c r="C184" s="166"/>
      <c r="D184" s="167"/>
      <c r="E184" s="168"/>
      <c r="F184" s="168"/>
      <c r="G184" s="169"/>
      <c r="H184" s="168"/>
      <c r="I184" s="170"/>
      <c r="J184" s="170"/>
      <c r="K184" s="159"/>
      <c r="L184" s="159"/>
      <c r="M184" s="160"/>
      <c r="N184" s="4" t="str">
        <f t="shared" ca="1" si="49"/>
        <v/>
      </c>
      <c r="O184" s="47">
        <f>SUM(P184:AN184)</f>
        <v>9</v>
      </c>
      <c r="P184" s="22">
        <f t="shared" ref="P184:AN184" si="67">SUM(P186:P192)</f>
        <v>0</v>
      </c>
      <c r="Q184" s="22">
        <f t="shared" si="67"/>
        <v>2</v>
      </c>
      <c r="R184" s="22">
        <f t="shared" si="67"/>
        <v>0</v>
      </c>
      <c r="S184" s="22">
        <f t="shared" si="67"/>
        <v>0</v>
      </c>
      <c r="T184" s="22">
        <f t="shared" si="67"/>
        <v>0</v>
      </c>
      <c r="U184" s="22">
        <f t="shared" si="67"/>
        <v>0</v>
      </c>
      <c r="V184" s="22">
        <f t="shared" si="67"/>
        <v>0</v>
      </c>
      <c r="W184" s="22">
        <f t="shared" si="67"/>
        <v>4.5</v>
      </c>
      <c r="X184" s="22">
        <f t="shared" si="67"/>
        <v>0</v>
      </c>
      <c r="Y184" s="22">
        <f t="shared" si="67"/>
        <v>0</v>
      </c>
      <c r="Z184" s="22">
        <f t="shared" si="67"/>
        <v>0</v>
      </c>
      <c r="AA184" s="22">
        <f t="shared" si="67"/>
        <v>0</v>
      </c>
      <c r="AB184" s="22">
        <f t="shared" si="67"/>
        <v>0</v>
      </c>
      <c r="AC184" s="22">
        <f t="shared" si="67"/>
        <v>0</v>
      </c>
      <c r="AD184" s="22">
        <f t="shared" si="67"/>
        <v>0</v>
      </c>
      <c r="AE184" s="22">
        <f t="shared" si="67"/>
        <v>0</v>
      </c>
      <c r="AF184" s="22">
        <f t="shared" si="67"/>
        <v>0</v>
      </c>
      <c r="AG184" s="22">
        <f t="shared" si="67"/>
        <v>0</v>
      </c>
      <c r="AH184" s="22">
        <f t="shared" si="67"/>
        <v>0</v>
      </c>
      <c r="AI184" s="22">
        <f t="shared" si="67"/>
        <v>0</v>
      </c>
      <c r="AJ184" s="22">
        <f t="shared" si="67"/>
        <v>0</v>
      </c>
      <c r="AK184" s="22">
        <f t="shared" si="67"/>
        <v>0</v>
      </c>
      <c r="AL184" s="22">
        <f t="shared" si="67"/>
        <v>0</v>
      </c>
      <c r="AM184" s="22">
        <f t="shared" si="67"/>
        <v>2.5</v>
      </c>
      <c r="AN184" s="22">
        <f t="shared" si="67"/>
        <v>0</v>
      </c>
    </row>
    <row r="185" spans="1:40" x14ac:dyDescent="0.15">
      <c r="A185" s="171" t="s">
        <v>131</v>
      </c>
      <c r="B185" s="171" t="s">
        <v>54</v>
      </c>
      <c r="C185" s="161" t="s">
        <v>132</v>
      </c>
      <c r="D185" s="142" t="s">
        <v>10</v>
      </c>
      <c r="E185" s="143"/>
      <c r="F185" s="109"/>
      <c r="G185" s="182"/>
      <c r="H185" s="109"/>
      <c r="I185" s="144">
        <f>SUM(I186:I196)</f>
        <v>23</v>
      </c>
      <c r="J185" s="107">
        <f>I185/2</f>
        <v>11.5</v>
      </c>
      <c r="K185" s="145"/>
      <c r="L185" s="145"/>
      <c r="M185" s="83">
        <v>1</v>
      </c>
      <c r="N185" s="4" t="str">
        <f t="shared" ca="1" si="49"/>
        <v/>
      </c>
      <c r="O185" s="47">
        <f>SUM(P185:AN185)</f>
        <v>0.375</v>
      </c>
      <c r="P185" s="21">
        <f>P184/24</f>
        <v>0</v>
      </c>
      <c r="Q185" s="21">
        <f t="shared" ref="Q185:AJ185" si="68">Q184/24</f>
        <v>8.3333333333333329E-2</v>
      </c>
      <c r="R185" s="21">
        <f t="shared" si="68"/>
        <v>0</v>
      </c>
      <c r="S185" s="21">
        <f t="shared" si="68"/>
        <v>0</v>
      </c>
      <c r="T185" s="21">
        <f t="shared" si="68"/>
        <v>0</v>
      </c>
      <c r="U185" s="21">
        <f t="shared" si="68"/>
        <v>0</v>
      </c>
      <c r="V185" s="21">
        <f t="shared" si="68"/>
        <v>0</v>
      </c>
      <c r="W185" s="21">
        <f t="shared" si="68"/>
        <v>0.1875</v>
      </c>
      <c r="X185" s="21">
        <f t="shared" si="68"/>
        <v>0</v>
      </c>
      <c r="Y185" s="21">
        <f t="shared" si="68"/>
        <v>0</v>
      </c>
      <c r="Z185" s="21">
        <f t="shared" si="68"/>
        <v>0</v>
      </c>
      <c r="AA185" s="21">
        <f t="shared" si="68"/>
        <v>0</v>
      </c>
      <c r="AB185" s="21">
        <f t="shared" si="68"/>
        <v>0</v>
      </c>
      <c r="AC185" s="21">
        <f t="shared" si="68"/>
        <v>0</v>
      </c>
      <c r="AD185" s="21">
        <f t="shared" si="68"/>
        <v>0</v>
      </c>
      <c r="AE185" s="21">
        <f t="shared" si="68"/>
        <v>0</v>
      </c>
      <c r="AF185" s="21">
        <f t="shared" si="68"/>
        <v>0</v>
      </c>
      <c r="AG185" s="21">
        <f t="shared" si="68"/>
        <v>0</v>
      </c>
      <c r="AH185" s="21">
        <f t="shared" si="68"/>
        <v>0</v>
      </c>
      <c r="AI185" s="21">
        <f t="shared" si="68"/>
        <v>0</v>
      </c>
      <c r="AJ185" s="21">
        <f t="shared" si="68"/>
        <v>0</v>
      </c>
      <c r="AK185" s="21">
        <f>AK184/24</f>
        <v>0</v>
      </c>
      <c r="AL185" s="21">
        <f>AL184/24</f>
        <v>0</v>
      </c>
      <c r="AM185" s="21">
        <f t="shared" ref="AM185:AN185" si="69">AM184/24</f>
        <v>0.10416666666666667</v>
      </c>
      <c r="AN185" s="21">
        <f t="shared" si="69"/>
        <v>0</v>
      </c>
    </row>
    <row r="186" spans="1:40" x14ac:dyDescent="0.15">
      <c r="A186" s="146"/>
      <c r="B186" s="146"/>
      <c r="C186" s="161"/>
      <c r="D186" s="142"/>
      <c r="E186" s="105" t="s">
        <v>133</v>
      </c>
      <c r="F186" s="59" t="s">
        <v>13</v>
      </c>
      <c r="G186" s="60" t="s">
        <v>55</v>
      </c>
      <c r="H186" s="59">
        <v>2</v>
      </c>
      <c r="I186" s="107">
        <f>SUM(H186:H190)</f>
        <v>8.5</v>
      </c>
      <c r="J186" s="107"/>
      <c r="K186" s="145"/>
      <c r="L186" s="145"/>
      <c r="M186" s="148"/>
      <c r="N186" s="4" t="str">
        <f t="shared" ca="1" si="49"/>
        <v/>
      </c>
      <c r="O186" s="7"/>
      <c r="P186" s="28" t="str">
        <f t="shared" ref="P186:AN191" si="70">IF($F186=P$1,$H186," ")</f>
        <v xml:space="preserve"> </v>
      </c>
      <c r="Q186" s="28">
        <f t="shared" si="70"/>
        <v>2</v>
      </c>
      <c r="R186" s="28" t="str">
        <f t="shared" si="70"/>
        <v xml:space="preserve"> </v>
      </c>
      <c r="S186" s="28" t="str">
        <f t="shared" si="70"/>
        <v xml:space="preserve"> </v>
      </c>
      <c r="T186" s="28" t="str">
        <f t="shared" si="70"/>
        <v xml:space="preserve"> </v>
      </c>
      <c r="U186" s="28" t="str">
        <f t="shared" si="70"/>
        <v xml:space="preserve"> </v>
      </c>
      <c r="V186" s="28" t="str">
        <f t="shared" si="70"/>
        <v xml:space="preserve"> </v>
      </c>
      <c r="W186" s="28" t="str">
        <f t="shared" si="70"/>
        <v xml:space="preserve"> </v>
      </c>
      <c r="X186" s="28" t="str">
        <f t="shared" si="70"/>
        <v xml:space="preserve"> </v>
      </c>
      <c r="Y186" s="28" t="str">
        <f t="shared" si="70"/>
        <v xml:space="preserve"> </v>
      </c>
      <c r="Z186" s="28" t="str">
        <f t="shared" si="70"/>
        <v xml:space="preserve"> </v>
      </c>
      <c r="AA186" s="28" t="str">
        <f t="shared" si="70"/>
        <v xml:space="preserve"> </v>
      </c>
      <c r="AB186" s="28" t="str">
        <f t="shared" si="70"/>
        <v xml:space="preserve"> </v>
      </c>
      <c r="AC186" s="28" t="str">
        <f t="shared" si="70"/>
        <v xml:space="preserve"> </v>
      </c>
      <c r="AD186" s="28" t="str">
        <f t="shared" si="70"/>
        <v xml:space="preserve"> </v>
      </c>
      <c r="AE186" s="28" t="str">
        <f t="shared" si="70"/>
        <v xml:space="preserve"> </v>
      </c>
      <c r="AF186" s="28" t="str">
        <f t="shared" si="70"/>
        <v xml:space="preserve"> </v>
      </c>
      <c r="AG186" s="28" t="str">
        <f t="shared" si="70"/>
        <v xml:space="preserve"> </v>
      </c>
      <c r="AH186" s="28" t="str">
        <f t="shared" si="70"/>
        <v xml:space="preserve"> </v>
      </c>
      <c r="AI186" s="28" t="str">
        <f t="shared" si="70"/>
        <v xml:space="preserve"> </v>
      </c>
      <c r="AJ186" s="28" t="str">
        <f t="shared" si="70"/>
        <v xml:space="preserve"> </v>
      </c>
      <c r="AK186" s="28" t="str">
        <f t="shared" si="70"/>
        <v xml:space="preserve"> </v>
      </c>
      <c r="AL186" s="28" t="str">
        <f t="shared" si="70"/>
        <v xml:space="preserve"> </v>
      </c>
      <c r="AM186" s="28" t="str">
        <f t="shared" si="70"/>
        <v xml:space="preserve"> </v>
      </c>
      <c r="AN186" s="28" t="str">
        <f t="shared" si="70"/>
        <v xml:space="preserve"> </v>
      </c>
    </row>
    <row r="187" spans="1:40" x14ac:dyDescent="0.15">
      <c r="A187" s="146"/>
      <c r="B187" s="146"/>
      <c r="C187" s="161"/>
      <c r="D187" s="142"/>
      <c r="E187" s="105" t="s">
        <v>134</v>
      </c>
      <c r="F187" s="59" t="s">
        <v>72</v>
      </c>
      <c r="G187" s="60" t="s">
        <v>55</v>
      </c>
      <c r="H187" s="59">
        <v>2</v>
      </c>
      <c r="I187" s="183"/>
      <c r="J187" s="107"/>
      <c r="K187" s="145"/>
      <c r="L187" s="145"/>
      <c r="M187" s="148"/>
      <c r="N187" s="4" t="str">
        <f t="shared" ca="1" si="49"/>
        <v/>
      </c>
      <c r="O187" s="7"/>
      <c r="P187" s="28" t="str">
        <f t="shared" si="70"/>
        <v xml:space="preserve"> </v>
      </c>
      <c r="Q187" s="28" t="str">
        <f t="shared" si="70"/>
        <v xml:space="preserve"> </v>
      </c>
      <c r="R187" s="28" t="str">
        <f t="shared" si="70"/>
        <v xml:space="preserve"> </v>
      </c>
      <c r="S187" s="28" t="str">
        <f t="shared" si="70"/>
        <v xml:space="preserve"> </v>
      </c>
      <c r="T187" s="28" t="str">
        <f t="shared" si="70"/>
        <v xml:space="preserve"> </v>
      </c>
      <c r="U187" s="28" t="str">
        <f t="shared" si="70"/>
        <v xml:space="preserve"> </v>
      </c>
      <c r="V187" s="28" t="str">
        <f t="shared" si="70"/>
        <v xml:space="preserve"> </v>
      </c>
      <c r="W187" s="28" t="str">
        <f t="shared" si="70"/>
        <v xml:space="preserve"> </v>
      </c>
      <c r="X187" s="28" t="str">
        <f t="shared" si="70"/>
        <v xml:space="preserve"> </v>
      </c>
      <c r="Y187" s="28" t="str">
        <f t="shared" si="70"/>
        <v xml:space="preserve"> </v>
      </c>
      <c r="Z187" s="28" t="str">
        <f t="shared" si="70"/>
        <v xml:space="preserve"> </v>
      </c>
      <c r="AA187" s="28" t="str">
        <f t="shared" si="70"/>
        <v xml:space="preserve"> </v>
      </c>
      <c r="AB187" s="28" t="str">
        <f t="shared" si="70"/>
        <v xml:space="preserve"> </v>
      </c>
      <c r="AC187" s="28" t="str">
        <f t="shared" si="70"/>
        <v xml:space="preserve"> </v>
      </c>
      <c r="AD187" s="28" t="str">
        <f t="shared" si="70"/>
        <v xml:space="preserve"> </v>
      </c>
      <c r="AE187" s="28" t="str">
        <f t="shared" si="70"/>
        <v xml:space="preserve"> </v>
      </c>
      <c r="AF187" s="28" t="str">
        <f t="shared" si="70"/>
        <v xml:space="preserve"> </v>
      </c>
      <c r="AG187" s="28" t="str">
        <f t="shared" si="70"/>
        <v xml:space="preserve"> </v>
      </c>
      <c r="AH187" s="28" t="str">
        <f t="shared" si="70"/>
        <v xml:space="preserve"> </v>
      </c>
      <c r="AI187" s="28" t="str">
        <f t="shared" si="70"/>
        <v xml:space="preserve"> </v>
      </c>
      <c r="AJ187" s="28" t="str">
        <f t="shared" si="70"/>
        <v xml:space="preserve"> </v>
      </c>
      <c r="AK187" s="28" t="str">
        <f t="shared" si="70"/>
        <v xml:space="preserve"> </v>
      </c>
      <c r="AL187" s="28" t="str">
        <f t="shared" si="70"/>
        <v xml:space="preserve"> </v>
      </c>
      <c r="AM187" s="28" t="str">
        <f t="shared" si="70"/>
        <v xml:space="preserve"> </v>
      </c>
      <c r="AN187" s="28" t="str">
        <f t="shared" si="70"/>
        <v xml:space="preserve"> </v>
      </c>
    </row>
    <row r="188" spans="1:40" x14ac:dyDescent="0.15">
      <c r="A188" s="146"/>
      <c r="B188" s="146"/>
      <c r="C188" s="161"/>
      <c r="D188" s="142"/>
      <c r="E188" s="73" t="s">
        <v>232</v>
      </c>
      <c r="F188" s="165" t="s">
        <v>18</v>
      </c>
      <c r="G188" s="110" t="s">
        <v>56</v>
      </c>
      <c r="H188" s="68">
        <v>2</v>
      </c>
      <c r="I188" s="156"/>
      <c r="J188" s="107"/>
      <c r="K188" s="145"/>
      <c r="L188" s="145"/>
      <c r="M188" s="148"/>
      <c r="N188" s="4" t="str">
        <f t="shared" ca="1" si="49"/>
        <v/>
      </c>
      <c r="O188" s="7"/>
      <c r="P188" s="28" t="str">
        <f t="shared" si="70"/>
        <v xml:space="preserve"> </v>
      </c>
      <c r="Q188" s="28" t="str">
        <f t="shared" si="70"/>
        <v xml:space="preserve"> </v>
      </c>
      <c r="R188" s="28" t="str">
        <f t="shared" si="70"/>
        <v xml:space="preserve"> </v>
      </c>
      <c r="S188" s="28" t="str">
        <f t="shared" si="70"/>
        <v xml:space="preserve"> </v>
      </c>
      <c r="T188" s="28" t="str">
        <f t="shared" si="70"/>
        <v xml:space="preserve"> </v>
      </c>
      <c r="U188" s="28" t="str">
        <f t="shared" si="70"/>
        <v xml:space="preserve"> </v>
      </c>
      <c r="V188" s="28" t="str">
        <f t="shared" si="70"/>
        <v xml:space="preserve"> </v>
      </c>
      <c r="W188" s="28">
        <f t="shared" si="70"/>
        <v>2</v>
      </c>
      <c r="X188" s="28" t="str">
        <f t="shared" si="70"/>
        <v xml:space="preserve"> </v>
      </c>
      <c r="Y188" s="28" t="str">
        <f t="shared" si="70"/>
        <v xml:space="preserve"> </v>
      </c>
      <c r="Z188" s="28" t="str">
        <f t="shared" si="70"/>
        <v xml:space="preserve"> </v>
      </c>
      <c r="AA188" s="28" t="str">
        <f t="shared" si="70"/>
        <v xml:space="preserve"> </v>
      </c>
      <c r="AB188" s="28" t="str">
        <f t="shared" si="70"/>
        <v xml:space="preserve"> </v>
      </c>
      <c r="AC188" s="28" t="str">
        <f t="shared" si="70"/>
        <v xml:space="preserve"> </v>
      </c>
      <c r="AD188" s="28" t="str">
        <f t="shared" si="70"/>
        <v xml:space="preserve"> </v>
      </c>
      <c r="AE188" s="28" t="str">
        <f t="shared" si="70"/>
        <v xml:space="preserve"> </v>
      </c>
      <c r="AF188" s="28" t="str">
        <f t="shared" si="70"/>
        <v xml:space="preserve"> </v>
      </c>
      <c r="AG188" s="28" t="str">
        <f t="shared" si="70"/>
        <v xml:space="preserve"> </v>
      </c>
      <c r="AH188" s="28" t="str">
        <f t="shared" si="70"/>
        <v xml:space="preserve"> </v>
      </c>
      <c r="AI188" s="28" t="str">
        <f t="shared" si="70"/>
        <v xml:space="preserve"> </v>
      </c>
      <c r="AJ188" s="28" t="str">
        <f t="shared" si="70"/>
        <v xml:space="preserve"> </v>
      </c>
      <c r="AK188" s="28" t="str">
        <f t="shared" si="70"/>
        <v xml:space="preserve"> </v>
      </c>
      <c r="AL188" s="28" t="str">
        <f t="shared" si="70"/>
        <v xml:space="preserve"> </v>
      </c>
      <c r="AM188" s="28" t="str">
        <f t="shared" si="70"/>
        <v xml:space="preserve"> </v>
      </c>
      <c r="AN188" s="28" t="str">
        <f t="shared" si="70"/>
        <v xml:space="preserve"> </v>
      </c>
    </row>
    <row r="189" spans="1:40" x14ac:dyDescent="0.15">
      <c r="A189" s="146"/>
      <c r="B189" s="146"/>
      <c r="C189" s="161"/>
      <c r="D189" s="142"/>
      <c r="E189" s="73" t="s">
        <v>94</v>
      </c>
      <c r="F189" s="165" t="s">
        <v>18</v>
      </c>
      <c r="G189" s="110" t="s">
        <v>56</v>
      </c>
      <c r="H189" s="68">
        <v>2</v>
      </c>
      <c r="I189" s="156"/>
      <c r="J189" s="156"/>
      <c r="K189" s="145"/>
      <c r="L189" s="145"/>
      <c r="M189" s="148"/>
      <c r="N189" s="4" t="str">
        <f t="shared" ca="1" si="49"/>
        <v/>
      </c>
      <c r="O189" s="7"/>
      <c r="P189" s="28" t="str">
        <f t="shared" si="70"/>
        <v xml:space="preserve"> </v>
      </c>
      <c r="Q189" s="28" t="str">
        <f t="shared" si="70"/>
        <v xml:space="preserve"> </v>
      </c>
      <c r="R189" s="28" t="str">
        <f t="shared" si="70"/>
        <v xml:space="preserve"> </v>
      </c>
      <c r="S189" s="28" t="str">
        <f t="shared" si="70"/>
        <v xml:space="preserve"> </v>
      </c>
      <c r="T189" s="28" t="str">
        <f t="shared" si="70"/>
        <v xml:space="preserve"> </v>
      </c>
      <c r="U189" s="28" t="str">
        <f t="shared" si="70"/>
        <v xml:space="preserve"> </v>
      </c>
      <c r="V189" s="28" t="str">
        <f t="shared" si="70"/>
        <v xml:space="preserve"> </v>
      </c>
      <c r="W189" s="28">
        <f t="shared" si="70"/>
        <v>2</v>
      </c>
      <c r="X189" s="28" t="str">
        <f t="shared" si="70"/>
        <v xml:space="preserve"> </v>
      </c>
      <c r="Y189" s="28" t="str">
        <f t="shared" si="70"/>
        <v xml:space="preserve"> </v>
      </c>
      <c r="Z189" s="28" t="str">
        <f t="shared" si="70"/>
        <v xml:space="preserve"> </v>
      </c>
      <c r="AA189" s="28" t="str">
        <f t="shared" si="70"/>
        <v xml:space="preserve"> </v>
      </c>
      <c r="AB189" s="28" t="str">
        <f t="shared" si="70"/>
        <v xml:space="preserve"> </v>
      </c>
      <c r="AC189" s="28" t="str">
        <f t="shared" si="70"/>
        <v xml:space="preserve"> </v>
      </c>
      <c r="AD189" s="28" t="str">
        <f t="shared" si="70"/>
        <v xml:space="preserve"> </v>
      </c>
      <c r="AE189" s="28" t="str">
        <f t="shared" si="70"/>
        <v xml:space="preserve"> </v>
      </c>
      <c r="AF189" s="28" t="str">
        <f t="shared" si="70"/>
        <v xml:space="preserve"> </v>
      </c>
      <c r="AG189" s="28" t="str">
        <f t="shared" si="70"/>
        <v xml:space="preserve"> </v>
      </c>
      <c r="AH189" s="28" t="str">
        <f t="shared" si="70"/>
        <v xml:space="preserve"> </v>
      </c>
      <c r="AI189" s="28" t="str">
        <f t="shared" si="70"/>
        <v xml:space="preserve"> </v>
      </c>
      <c r="AJ189" s="28" t="str">
        <f t="shared" si="70"/>
        <v xml:space="preserve"> </v>
      </c>
      <c r="AK189" s="28" t="str">
        <f t="shared" si="70"/>
        <v xml:space="preserve"> </v>
      </c>
      <c r="AL189" s="28" t="str">
        <f t="shared" si="70"/>
        <v xml:space="preserve"> </v>
      </c>
      <c r="AM189" s="28" t="str">
        <f t="shared" si="70"/>
        <v xml:space="preserve"> </v>
      </c>
      <c r="AN189" s="28" t="str">
        <f t="shared" si="70"/>
        <v xml:space="preserve"> </v>
      </c>
    </row>
    <row r="190" spans="1:40" x14ac:dyDescent="0.15">
      <c r="A190" s="146"/>
      <c r="B190" s="146"/>
      <c r="C190" s="161"/>
      <c r="D190" s="142"/>
      <c r="E190" s="73" t="s">
        <v>75</v>
      </c>
      <c r="F190" s="68" t="s">
        <v>18</v>
      </c>
      <c r="G190" s="60" t="s">
        <v>55</v>
      </c>
      <c r="H190" s="59">
        <v>0.5</v>
      </c>
      <c r="I190" s="156"/>
      <c r="J190" s="156"/>
      <c r="K190" s="145"/>
      <c r="L190" s="145"/>
      <c r="M190" s="148"/>
      <c r="N190" s="4" t="str">
        <f t="shared" ca="1" si="49"/>
        <v/>
      </c>
      <c r="O190" s="7"/>
      <c r="P190" s="28" t="str">
        <f t="shared" si="70"/>
        <v xml:space="preserve"> </v>
      </c>
      <c r="Q190" s="28" t="str">
        <f t="shared" si="70"/>
        <v xml:space="preserve"> </v>
      </c>
      <c r="R190" s="28" t="str">
        <f t="shared" si="70"/>
        <v xml:space="preserve"> </v>
      </c>
      <c r="S190" s="28" t="str">
        <f t="shared" si="70"/>
        <v xml:space="preserve"> </v>
      </c>
      <c r="T190" s="28" t="str">
        <f t="shared" si="70"/>
        <v xml:space="preserve"> </v>
      </c>
      <c r="U190" s="28" t="str">
        <f t="shared" si="70"/>
        <v xml:space="preserve"> </v>
      </c>
      <c r="V190" s="28" t="str">
        <f t="shared" si="70"/>
        <v xml:space="preserve"> </v>
      </c>
      <c r="W190" s="28">
        <f t="shared" si="70"/>
        <v>0.5</v>
      </c>
      <c r="X190" s="28" t="str">
        <f t="shared" si="70"/>
        <v xml:space="preserve"> </v>
      </c>
      <c r="Y190" s="28" t="str">
        <f t="shared" si="70"/>
        <v xml:space="preserve"> </v>
      </c>
      <c r="Z190" s="28" t="str">
        <f t="shared" si="70"/>
        <v xml:space="preserve"> </v>
      </c>
      <c r="AA190" s="28" t="str">
        <f t="shared" si="70"/>
        <v xml:space="preserve"> </v>
      </c>
      <c r="AB190" s="28" t="str">
        <f t="shared" si="70"/>
        <v xml:space="preserve"> </v>
      </c>
      <c r="AC190" s="28" t="str">
        <f t="shared" si="70"/>
        <v xml:space="preserve"> </v>
      </c>
      <c r="AD190" s="28" t="str">
        <f t="shared" si="70"/>
        <v xml:space="preserve"> </v>
      </c>
      <c r="AE190" s="28" t="str">
        <f t="shared" si="70"/>
        <v xml:space="preserve"> </v>
      </c>
      <c r="AF190" s="28" t="str">
        <f t="shared" si="70"/>
        <v xml:space="preserve"> </v>
      </c>
      <c r="AG190" s="28" t="str">
        <f t="shared" si="70"/>
        <v xml:space="preserve"> </v>
      </c>
      <c r="AH190" s="28" t="str">
        <f t="shared" si="70"/>
        <v xml:space="preserve"> </v>
      </c>
      <c r="AI190" s="28" t="str">
        <f t="shared" si="70"/>
        <v xml:space="preserve"> </v>
      </c>
      <c r="AJ190" s="28" t="str">
        <f t="shared" si="70"/>
        <v xml:space="preserve"> </v>
      </c>
      <c r="AK190" s="28" t="str">
        <f t="shared" si="70"/>
        <v xml:space="preserve"> </v>
      </c>
      <c r="AL190" s="28" t="str">
        <f t="shared" si="70"/>
        <v xml:space="preserve"> </v>
      </c>
      <c r="AM190" s="28" t="str">
        <f t="shared" si="70"/>
        <v xml:space="preserve"> </v>
      </c>
      <c r="AN190" s="28" t="str">
        <f t="shared" si="70"/>
        <v xml:space="preserve"> </v>
      </c>
    </row>
    <row r="191" spans="1:40" x14ac:dyDescent="0.15">
      <c r="A191" s="146"/>
      <c r="B191" s="146"/>
      <c r="C191" s="79"/>
      <c r="D191" s="274" t="s">
        <v>421</v>
      </c>
      <c r="E191" s="105" t="s">
        <v>522</v>
      </c>
      <c r="F191" s="59" t="s">
        <v>22</v>
      </c>
      <c r="G191" s="60" t="s">
        <v>63</v>
      </c>
      <c r="H191" s="59">
        <v>2.5</v>
      </c>
      <c r="I191" s="156">
        <f>SUM(H191:H195)</f>
        <v>8.5</v>
      </c>
      <c r="J191" s="156"/>
      <c r="K191" s="145"/>
      <c r="L191" s="145"/>
      <c r="M191" s="148"/>
      <c r="N191" s="4"/>
      <c r="O191" s="7"/>
      <c r="P191" s="28" t="str">
        <f t="shared" si="70"/>
        <v xml:space="preserve"> </v>
      </c>
      <c r="Q191" s="28" t="str">
        <f t="shared" si="70"/>
        <v xml:space="preserve"> </v>
      </c>
      <c r="R191" s="28" t="str">
        <f t="shared" si="70"/>
        <v xml:space="preserve"> </v>
      </c>
      <c r="S191" s="28" t="str">
        <f t="shared" si="70"/>
        <v xml:space="preserve"> </v>
      </c>
      <c r="T191" s="28" t="str">
        <f t="shared" si="70"/>
        <v xml:space="preserve"> </v>
      </c>
      <c r="U191" s="28" t="str">
        <f t="shared" si="70"/>
        <v xml:space="preserve"> </v>
      </c>
      <c r="V191" s="28" t="str">
        <f t="shared" si="70"/>
        <v xml:space="preserve"> </v>
      </c>
      <c r="W191" s="28" t="str">
        <f t="shared" si="70"/>
        <v xml:space="preserve"> </v>
      </c>
      <c r="X191" s="28" t="str">
        <f t="shared" si="70"/>
        <v xml:space="preserve"> </v>
      </c>
      <c r="Y191" s="28" t="str">
        <f t="shared" si="70"/>
        <v xml:space="preserve"> </v>
      </c>
      <c r="Z191" s="28" t="str">
        <f t="shared" si="70"/>
        <v xml:space="preserve"> </v>
      </c>
      <c r="AA191" s="28" t="str">
        <f t="shared" si="70"/>
        <v xml:space="preserve"> </v>
      </c>
      <c r="AB191" s="28" t="str">
        <f t="shared" si="70"/>
        <v xml:space="preserve"> </v>
      </c>
      <c r="AC191" s="28" t="str">
        <f t="shared" si="70"/>
        <v xml:space="preserve"> </v>
      </c>
      <c r="AD191" s="28" t="str">
        <f t="shared" si="70"/>
        <v xml:space="preserve"> </v>
      </c>
      <c r="AE191" s="28" t="str">
        <f t="shared" si="70"/>
        <v xml:space="preserve"> </v>
      </c>
      <c r="AF191" s="28" t="str">
        <f t="shared" si="70"/>
        <v xml:space="preserve"> </v>
      </c>
      <c r="AG191" s="28" t="str">
        <f t="shared" si="70"/>
        <v xml:space="preserve"> </v>
      </c>
      <c r="AH191" s="28" t="str">
        <f t="shared" si="70"/>
        <v xml:space="preserve"> </v>
      </c>
      <c r="AI191" s="28" t="str">
        <f t="shared" si="70"/>
        <v xml:space="preserve"> </v>
      </c>
      <c r="AJ191" s="28" t="str">
        <f t="shared" si="70"/>
        <v xml:space="preserve"> </v>
      </c>
      <c r="AK191" s="28" t="str">
        <f t="shared" si="70"/>
        <v xml:space="preserve"> </v>
      </c>
      <c r="AL191" s="28" t="str">
        <f t="shared" si="70"/>
        <v xml:space="preserve"> </v>
      </c>
      <c r="AM191" s="28">
        <f t="shared" si="70"/>
        <v>2.5</v>
      </c>
      <c r="AN191" s="28" t="str">
        <f t="shared" si="70"/>
        <v xml:space="preserve"> </v>
      </c>
    </row>
    <row r="192" spans="1:40" x14ac:dyDescent="0.15">
      <c r="A192" s="115"/>
      <c r="B192" s="115"/>
      <c r="C192" s="90"/>
      <c r="D192" s="79"/>
      <c r="E192" s="105" t="s">
        <v>525</v>
      </c>
      <c r="F192" s="68" t="s">
        <v>21</v>
      </c>
      <c r="G192" s="60"/>
      <c r="H192" s="59"/>
      <c r="I192" s="273">
        <v>4</v>
      </c>
      <c r="J192" s="156"/>
      <c r="K192" s="145"/>
      <c r="L192" s="145"/>
      <c r="M192" s="148"/>
      <c r="N192" s="4"/>
      <c r="O192" s="7"/>
    </row>
    <row r="193" spans="1:40" x14ac:dyDescent="0.15">
      <c r="A193" s="115"/>
      <c r="B193" s="115"/>
      <c r="C193" s="90"/>
      <c r="D193" s="79"/>
      <c r="E193" s="105" t="s">
        <v>535</v>
      </c>
      <c r="F193" s="59" t="s">
        <v>13</v>
      </c>
      <c r="G193" s="60" t="s">
        <v>58</v>
      </c>
      <c r="H193" s="59">
        <v>2</v>
      </c>
      <c r="I193" s="273"/>
      <c r="J193" s="156"/>
      <c r="K193" s="145"/>
      <c r="L193" s="145"/>
      <c r="M193" s="148"/>
      <c r="N193" s="4"/>
      <c r="O193" s="7"/>
    </row>
    <row r="194" spans="1:40" x14ac:dyDescent="0.15">
      <c r="A194" s="115"/>
      <c r="B194" s="115"/>
      <c r="C194" s="90"/>
      <c r="D194" s="79"/>
      <c r="E194" s="105" t="s">
        <v>536</v>
      </c>
      <c r="F194" s="59" t="s">
        <v>13</v>
      </c>
      <c r="G194" s="60" t="s">
        <v>58</v>
      </c>
      <c r="H194" s="59">
        <v>2</v>
      </c>
      <c r="I194" s="273"/>
      <c r="J194" s="156"/>
      <c r="K194" s="145"/>
      <c r="L194" s="145"/>
      <c r="M194" s="148"/>
      <c r="N194" s="4"/>
      <c r="O194" s="7"/>
    </row>
    <row r="195" spans="1:40" x14ac:dyDescent="0.15">
      <c r="A195" s="115"/>
      <c r="B195" s="115"/>
      <c r="C195" s="90"/>
      <c r="D195" s="79"/>
      <c r="E195" s="105" t="s">
        <v>537</v>
      </c>
      <c r="F195" s="59" t="s">
        <v>14</v>
      </c>
      <c r="G195" s="60" t="s">
        <v>58</v>
      </c>
      <c r="H195" s="59">
        <v>2</v>
      </c>
      <c r="I195" s="273"/>
      <c r="J195" s="156"/>
      <c r="K195" s="145"/>
      <c r="L195" s="145"/>
      <c r="M195" s="148"/>
      <c r="N195" s="4"/>
      <c r="O195" s="7"/>
    </row>
    <row r="196" spans="1:40" x14ac:dyDescent="0.15">
      <c r="A196" s="115"/>
      <c r="B196" s="115"/>
      <c r="C196" s="90"/>
      <c r="D196" s="79"/>
      <c r="E196" s="75" t="s">
        <v>527</v>
      </c>
      <c r="F196" s="59"/>
      <c r="G196" s="60"/>
      <c r="H196" s="59"/>
      <c r="I196" s="180">
        <v>2</v>
      </c>
      <c r="J196" s="156"/>
      <c r="K196" s="145"/>
      <c r="L196" s="145"/>
      <c r="M196" s="148"/>
      <c r="N196" s="4"/>
      <c r="O196" s="7"/>
    </row>
    <row r="197" spans="1:40" x14ac:dyDescent="0.15">
      <c r="A197" s="132"/>
      <c r="B197" s="132"/>
      <c r="C197" s="166"/>
      <c r="D197" s="167"/>
      <c r="E197" s="168"/>
      <c r="F197" s="168"/>
      <c r="G197" s="169"/>
      <c r="H197" s="168"/>
      <c r="I197" s="170"/>
      <c r="J197" s="170"/>
      <c r="K197" s="159"/>
      <c r="L197" s="159"/>
      <c r="M197" s="160"/>
      <c r="N197" s="4" t="str">
        <f t="shared" ca="1" si="49"/>
        <v/>
      </c>
      <c r="O197" s="47">
        <f>SUM(P197:AN197)</f>
        <v>8</v>
      </c>
      <c r="P197" s="22">
        <f t="shared" ref="P197:AN197" si="71">SUM(P199:P204)</f>
        <v>0</v>
      </c>
      <c r="Q197" s="22">
        <f t="shared" si="71"/>
        <v>0</v>
      </c>
      <c r="R197" s="22">
        <f t="shared" si="71"/>
        <v>0</v>
      </c>
      <c r="S197" s="22">
        <f t="shared" si="71"/>
        <v>0</v>
      </c>
      <c r="T197" s="22">
        <f t="shared" si="71"/>
        <v>0</v>
      </c>
      <c r="U197" s="22">
        <f t="shared" si="71"/>
        <v>0</v>
      </c>
      <c r="V197" s="22">
        <f t="shared" si="71"/>
        <v>0</v>
      </c>
      <c r="W197" s="22">
        <f t="shared" si="71"/>
        <v>8</v>
      </c>
      <c r="X197" s="22">
        <f t="shared" si="71"/>
        <v>0</v>
      </c>
      <c r="Y197" s="22">
        <f t="shared" si="71"/>
        <v>0</v>
      </c>
      <c r="Z197" s="22">
        <f t="shared" si="71"/>
        <v>0</v>
      </c>
      <c r="AA197" s="22">
        <f t="shared" si="71"/>
        <v>0</v>
      </c>
      <c r="AB197" s="22">
        <f t="shared" si="71"/>
        <v>0</v>
      </c>
      <c r="AC197" s="22">
        <f t="shared" si="71"/>
        <v>0</v>
      </c>
      <c r="AD197" s="22">
        <f t="shared" si="71"/>
        <v>0</v>
      </c>
      <c r="AE197" s="22">
        <f t="shared" si="71"/>
        <v>0</v>
      </c>
      <c r="AF197" s="22">
        <f t="shared" si="71"/>
        <v>0</v>
      </c>
      <c r="AG197" s="22">
        <f t="shared" si="71"/>
        <v>0</v>
      </c>
      <c r="AH197" s="22">
        <f t="shared" si="71"/>
        <v>0</v>
      </c>
      <c r="AI197" s="22">
        <f t="shared" si="71"/>
        <v>0</v>
      </c>
      <c r="AJ197" s="22">
        <f t="shared" si="71"/>
        <v>0</v>
      </c>
      <c r="AK197" s="22">
        <f t="shared" si="71"/>
        <v>0</v>
      </c>
      <c r="AL197" s="22">
        <f t="shared" si="71"/>
        <v>0</v>
      </c>
      <c r="AM197" s="22">
        <f t="shared" si="71"/>
        <v>0</v>
      </c>
      <c r="AN197" s="22">
        <f t="shared" si="71"/>
        <v>0</v>
      </c>
    </row>
    <row r="198" spans="1:40" x14ac:dyDescent="0.15">
      <c r="A198" s="171" t="s">
        <v>136</v>
      </c>
      <c r="B198" s="171" t="s">
        <v>54</v>
      </c>
      <c r="C198" s="161" t="s">
        <v>137</v>
      </c>
      <c r="D198" s="142" t="s">
        <v>475</v>
      </c>
      <c r="E198" s="143"/>
      <c r="F198" s="109"/>
      <c r="G198" s="182"/>
      <c r="H198" s="109"/>
      <c r="I198" s="144">
        <f>SUM(I199:I204)</f>
        <v>12</v>
      </c>
      <c r="J198" s="107">
        <f>I198/2</f>
        <v>6</v>
      </c>
      <c r="K198" s="145"/>
      <c r="L198" s="145"/>
      <c r="M198" s="83">
        <v>0.5</v>
      </c>
      <c r="N198" s="4" t="str">
        <f ca="1">IF(YEAR(L198)=YEAR(TODAY()),IF(MONTH(L198)-MONTH(TODAY())&gt;0,IF(MONTH(L198)-MONTH(TODAY())&lt;=3,"Renovar Contrato?",""),""),"")</f>
        <v/>
      </c>
      <c r="O198" s="47">
        <f>SUM(P198:AN198)</f>
        <v>0.33333333333333331</v>
      </c>
      <c r="P198" s="21">
        <f>P197/24</f>
        <v>0</v>
      </c>
      <c r="Q198" s="21">
        <f t="shared" ref="Q198:AJ198" si="72">Q197/24</f>
        <v>0</v>
      </c>
      <c r="R198" s="21">
        <f t="shared" si="72"/>
        <v>0</v>
      </c>
      <c r="S198" s="21">
        <f t="shared" si="72"/>
        <v>0</v>
      </c>
      <c r="T198" s="21">
        <f t="shared" si="72"/>
        <v>0</v>
      </c>
      <c r="U198" s="21">
        <f t="shared" si="72"/>
        <v>0</v>
      </c>
      <c r="V198" s="21">
        <f t="shared" si="72"/>
        <v>0</v>
      </c>
      <c r="W198" s="21">
        <f t="shared" si="72"/>
        <v>0.33333333333333331</v>
      </c>
      <c r="X198" s="21">
        <f t="shared" si="72"/>
        <v>0</v>
      </c>
      <c r="Y198" s="21">
        <f t="shared" si="72"/>
        <v>0</v>
      </c>
      <c r="Z198" s="21">
        <f t="shared" si="72"/>
        <v>0</v>
      </c>
      <c r="AA198" s="21">
        <f t="shared" si="72"/>
        <v>0</v>
      </c>
      <c r="AB198" s="21">
        <f t="shared" si="72"/>
        <v>0</v>
      </c>
      <c r="AC198" s="21">
        <f t="shared" si="72"/>
        <v>0</v>
      </c>
      <c r="AD198" s="21">
        <f t="shared" si="72"/>
        <v>0</v>
      </c>
      <c r="AE198" s="21">
        <f t="shared" si="72"/>
        <v>0</v>
      </c>
      <c r="AF198" s="21">
        <f t="shared" si="72"/>
        <v>0</v>
      </c>
      <c r="AG198" s="21">
        <f t="shared" si="72"/>
        <v>0</v>
      </c>
      <c r="AH198" s="21">
        <f t="shared" si="72"/>
        <v>0</v>
      </c>
      <c r="AI198" s="21">
        <f t="shared" si="72"/>
        <v>0</v>
      </c>
      <c r="AJ198" s="21">
        <f t="shared" si="72"/>
        <v>0</v>
      </c>
      <c r="AK198" s="21">
        <f>AK197/24</f>
        <v>0</v>
      </c>
      <c r="AL198" s="21">
        <f>AL197/24</f>
        <v>0</v>
      </c>
      <c r="AM198" s="21">
        <f t="shared" ref="AM198:AN198" si="73">AM197/24</f>
        <v>0</v>
      </c>
      <c r="AN198" s="21">
        <f t="shared" si="73"/>
        <v>0</v>
      </c>
    </row>
    <row r="199" spans="1:40" x14ac:dyDescent="0.15">
      <c r="A199" s="146"/>
      <c r="B199" s="146"/>
      <c r="C199" s="185"/>
      <c r="D199" s="86"/>
      <c r="E199" s="105" t="s">
        <v>387</v>
      </c>
      <c r="F199" s="172" t="s">
        <v>72</v>
      </c>
      <c r="G199" s="60" t="s">
        <v>62</v>
      </c>
      <c r="H199" s="59">
        <v>2</v>
      </c>
      <c r="I199" s="107">
        <f>SUM(H199:H202)</f>
        <v>8</v>
      </c>
      <c r="J199" s="107"/>
      <c r="K199" s="145"/>
      <c r="L199" s="145"/>
      <c r="M199" s="148"/>
      <c r="N199" s="4" t="str">
        <f t="shared" ca="1" si="49"/>
        <v/>
      </c>
      <c r="O199" s="7"/>
      <c r="P199" s="28" t="str">
        <f t="shared" ref="P199:AN204" si="74">IF($F199=P$1,$H199," ")</f>
        <v xml:space="preserve"> </v>
      </c>
      <c r="Q199" s="28" t="str">
        <f t="shared" si="74"/>
        <v xml:space="preserve"> </v>
      </c>
      <c r="R199" s="28" t="str">
        <f t="shared" si="74"/>
        <v xml:space="preserve"> </v>
      </c>
      <c r="S199" s="28" t="str">
        <f t="shared" si="74"/>
        <v xml:space="preserve"> </v>
      </c>
      <c r="T199" s="28" t="str">
        <f t="shared" si="74"/>
        <v xml:space="preserve"> </v>
      </c>
      <c r="U199" s="28" t="str">
        <f t="shared" si="74"/>
        <v xml:space="preserve"> </v>
      </c>
      <c r="V199" s="28" t="str">
        <f t="shared" si="74"/>
        <v xml:space="preserve"> </v>
      </c>
      <c r="W199" s="28" t="str">
        <f t="shared" si="74"/>
        <v xml:space="preserve"> </v>
      </c>
      <c r="X199" s="28" t="str">
        <f t="shared" si="74"/>
        <v xml:space="preserve"> </v>
      </c>
      <c r="Y199" s="28" t="str">
        <f t="shared" si="74"/>
        <v xml:space="preserve"> </v>
      </c>
      <c r="Z199" s="28" t="str">
        <f t="shared" si="74"/>
        <v xml:space="preserve"> </v>
      </c>
      <c r="AA199" s="28" t="str">
        <f t="shared" si="74"/>
        <v xml:space="preserve"> </v>
      </c>
      <c r="AB199" s="28" t="str">
        <f t="shared" si="74"/>
        <v xml:space="preserve"> </v>
      </c>
      <c r="AC199" s="28" t="str">
        <f t="shared" si="74"/>
        <v xml:space="preserve"> </v>
      </c>
      <c r="AD199" s="28" t="str">
        <f t="shared" si="74"/>
        <v xml:space="preserve"> </v>
      </c>
      <c r="AE199" s="28" t="str">
        <f t="shared" si="74"/>
        <v xml:space="preserve"> </v>
      </c>
      <c r="AF199" s="28" t="str">
        <f t="shared" si="74"/>
        <v xml:space="preserve"> </v>
      </c>
      <c r="AG199" s="28" t="str">
        <f t="shared" si="74"/>
        <v xml:space="preserve"> </v>
      </c>
      <c r="AH199" s="28" t="str">
        <f t="shared" si="74"/>
        <v xml:space="preserve"> </v>
      </c>
      <c r="AI199" s="28" t="str">
        <f t="shared" si="74"/>
        <v xml:space="preserve"> </v>
      </c>
      <c r="AJ199" s="28" t="str">
        <f t="shared" si="74"/>
        <v xml:space="preserve"> </v>
      </c>
      <c r="AK199" s="28" t="str">
        <f t="shared" si="74"/>
        <v xml:space="preserve"> </v>
      </c>
      <c r="AL199" s="28" t="str">
        <f t="shared" si="74"/>
        <v xml:space="preserve"> </v>
      </c>
      <c r="AM199" s="28" t="str">
        <f t="shared" si="74"/>
        <v xml:space="preserve"> </v>
      </c>
      <c r="AN199" s="28" t="str">
        <f t="shared" si="74"/>
        <v xml:space="preserve"> </v>
      </c>
    </row>
    <row r="200" spans="1:40" x14ac:dyDescent="0.15">
      <c r="A200" s="146"/>
      <c r="B200" s="146"/>
      <c r="C200" s="185"/>
      <c r="D200" s="86"/>
      <c r="E200" s="105" t="s">
        <v>247</v>
      </c>
      <c r="F200" s="59" t="s">
        <v>13</v>
      </c>
      <c r="G200" s="60" t="s">
        <v>62</v>
      </c>
      <c r="H200" s="59">
        <v>2</v>
      </c>
      <c r="I200" s="107"/>
      <c r="J200" s="107"/>
      <c r="K200" s="145"/>
      <c r="L200" s="145"/>
      <c r="M200" s="148"/>
      <c r="N200" s="4"/>
      <c r="O200" s="7"/>
    </row>
    <row r="201" spans="1:40" x14ac:dyDescent="0.15">
      <c r="A201" s="146"/>
      <c r="B201" s="146"/>
      <c r="C201" s="185"/>
      <c r="D201" s="151"/>
      <c r="E201" s="143" t="s">
        <v>139</v>
      </c>
      <c r="F201" s="61" t="s">
        <v>18</v>
      </c>
      <c r="G201" s="106" t="s">
        <v>56</v>
      </c>
      <c r="H201" s="61">
        <v>2</v>
      </c>
      <c r="I201" s="107"/>
      <c r="J201" s="107"/>
      <c r="K201" s="145"/>
      <c r="L201" s="145"/>
      <c r="M201" s="148"/>
      <c r="N201" s="4" t="str">
        <f t="shared" ca="1" si="49"/>
        <v/>
      </c>
      <c r="O201" s="7"/>
      <c r="P201" s="28" t="str">
        <f t="shared" si="74"/>
        <v xml:space="preserve"> </v>
      </c>
      <c r="Q201" s="28" t="str">
        <f t="shared" si="74"/>
        <v xml:space="preserve"> </v>
      </c>
      <c r="R201" s="28" t="str">
        <f t="shared" si="74"/>
        <v xml:space="preserve"> </v>
      </c>
      <c r="S201" s="28" t="str">
        <f t="shared" si="74"/>
        <v xml:space="preserve"> </v>
      </c>
      <c r="T201" s="28" t="str">
        <f t="shared" si="74"/>
        <v xml:space="preserve"> </v>
      </c>
      <c r="U201" s="28" t="str">
        <f t="shared" si="74"/>
        <v xml:space="preserve"> </v>
      </c>
      <c r="V201" s="28" t="str">
        <f t="shared" si="74"/>
        <v xml:space="preserve"> </v>
      </c>
      <c r="W201" s="28">
        <f t="shared" si="74"/>
        <v>2</v>
      </c>
      <c r="X201" s="28" t="str">
        <f t="shared" si="74"/>
        <v xml:space="preserve"> </v>
      </c>
      <c r="Y201" s="28" t="str">
        <f t="shared" si="74"/>
        <v xml:space="preserve"> </v>
      </c>
      <c r="Z201" s="28" t="str">
        <f t="shared" si="74"/>
        <v xml:space="preserve"> </v>
      </c>
      <c r="AA201" s="28" t="str">
        <f t="shared" si="74"/>
        <v xml:space="preserve"> </v>
      </c>
      <c r="AB201" s="28" t="str">
        <f t="shared" si="74"/>
        <v xml:space="preserve"> </v>
      </c>
      <c r="AC201" s="28" t="str">
        <f t="shared" si="74"/>
        <v xml:space="preserve"> </v>
      </c>
      <c r="AD201" s="28" t="str">
        <f t="shared" si="74"/>
        <v xml:space="preserve"> </v>
      </c>
      <c r="AE201" s="28" t="str">
        <f t="shared" si="74"/>
        <v xml:space="preserve"> </v>
      </c>
      <c r="AF201" s="28" t="str">
        <f t="shared" si="74"/>
        <v xml:space="preserve"> </v>
      </c>
      <c r="AG201" s="28" t="str">
        <f t="shared" si="74"/>
        <v xml:space="preserve"> </v>
      </c>
      <c r="AH201" s="28" t="str">
        <f t="shared" si="74"/>
        <v xml:space="preserve"> </v>
      </c>
      <c r="AI201" s="28" t="str">
        <f t="shared" si="74"/>
        <v xml:space="preserve"> </v>
      </c>
      <c r="AJ201" s="28" t="str">
        <f t="shared" si="74"/>
        <v xml:space="preserve"> </v>
      </c>
      <c r="AK201" s="28" t="str">
        <f t="shared" si="74"/>
        <v xml:space="preserve"> </v>
      </c>
      <c r="AL201" s="28" t="str">
        <f t="shared" si="74"/>
        <v xml:space="preserve"> </v>
      </c>
      <c r="AM201" s="28" t="str">
        <f t="shared" si="74"/>
        <v xml:space="preserve"> </v>
      </c>
      <c r="AN201" s="28" t="str">
        <f t="shared" si="74"/>
        <v xml:space="preserve"> </v>
      </c>
    </row>
    <row r="202" spans="1:40" x14ac:dyDescent="0.15">
      <c r="A202" s="146"/>
      <c r="B202" s="146"/>
      <c r="C202" s="185"/>
      <c r="D202" s="142"/>
      <c r="E202" s="105" t="s">
        <v>140</v>
      </c>
      <c r="F202" s="61" t="s">
        <v>18</v>
      </c>
      <c r="G202" s="106" t="s">
        <v>56</v>
      </c>
      <c r="H202" s="61">
        <v>2</v>
      </c>
      <c r="I202" s="107"/>
      <c r="J202" s="156"/>
      <c r="K202" s="145"/>
      <c r="L202" s="145"/>
      <c r="M202" s="148"/>
      <c r="N202" s="4" t="str">
        <f t="shared" ca="1" si="49"/>
        <v/>
      </c>
      <c r="O202" s="7"/>
      <c r="P202" s="28" t="str">
        <f t="shared" si="74"/>
        <v xml:space="preserve"> </v>
      </c>
      <c r="Q202" s="28" t="str">
        <f t="shared" si="74"/>
        <v xml:space="preserve"> </v>
      </c>
      <c r="R202" s="28" t="str">
        <f t="shared" si="74"/>
        <v xml:space="preserve"> </v>
      </c>
      <c r="S202" s="28" t="str">
        <f t="shared" si="74"/>
        <v xml:space="preserve"> </v>
      </c>
      <c r="T202" s="28" t="str">
        <f t="shared" si="74"/>
        <v xml:space="preserve"> </v>
      </c>
      <c r="U202" s="28" t="str">
        <f t="shared" si="74"/>
        <v xml:space="preserve"> </v>
      </c>
      <c r="V202" s="28" t="str">
        <f t="shared" si="74"/>
        <v xml:space="preserve"> </v>
      </c>
      <c r="W202" s="28">
        <f t="shared" si="74"/>
        <v>2</v>
      </c>
      <c r="X202" s="28" t="str">
        <f t="shared" si="74"/>
        <v xml:space="preserve"> </v>
      </c>
      <c r="Y202" s="28" t="str">
        <f t="shared" si="74"/>
        <v xml:space="preserve"> </v>
      </c>
      <c r="Z202" s="28" t="str">
        <f t="shared" si="74"/>
        <v xml:space="preserve"> </v>
      </c>
      <c r="AA202" s="28" t="str">
        <f t="shared" si="74"/>
        <v xml:space="preserve"> </v>
      </c>
      <c r="AB202" s="28" t="str">
        <f t="shared" si="74"/>
        <v xml:space="preserve"> </v>
      </c>
      <c r="AC202" s="28" t="str">
        <f t="shared" si="74"/>
        <v xml:space="preserve"> </v>
      </c>
      <c r="AD202" s="28" t="str">
        <f t="shared" si="74"/>
        <v xml:space="preserve"> </v>
      </c>
      <c r="AE202" s="28" t="str">
        <f t="shared" si="74"/>
        <v xml:space="preserve"> </v>
      </c>
      <c r="AF202" s="28" t="str">
        <f t="shared" si="74"/>
        <v xml:space="preserve"> </v>
      </c>
      <c r="AG202" s="28" t="str">
        <f t="shared" si="74"/>
        <v xml:space="preserve"> </v>
      </c>
      <c r="AH202" s="28" t="str">
        <f t="shared" si="74"/>
        <v xml:space="preserve"> </v>
      </c>
      <c r="AI202" s="28" t="str">
        <f t="shared" si="74"/>
        <v xml:space="preserve"> </v>
      </c>
      <c r="AJ202" s="28" t="str">
        <f t="shared" si="74"/>
        <v xml:space="preserve"> </v>
      </c>
      <c r="AK202" s="28" t="str">
        <f t="shared" si="74"/>
        <v xml:space="preserve"> </v>
      </c>
      <c r="AL202" s="28" t="str">
        <f t="shared" si="74"/>
        <v xml:space="preserve"> </v>
      </c>
      <c r="AM202" s="28" t="str">
        <f t="shared" si="74"/>
        <v xml:space="preserve"> </v>
      </c>
      <c r="AN202" s="28" t="str">
        <f t="shared" si="74"/>
        <v xml:space="preserve"> </v>
      </c>
    </row>
    <row r="203" spans="1:40" x14ac:dyDescent="0.15">
      <c r="A203" s="178"/>
      <c r="B203" s="178"/>
      <c r="C203" s="79"/>
      <c r="D203" s="142"/>
      <c r="E203" s="143" t="s">
        <v>233</v>
      </c>
      <c r="F203" s="61" t="s">
        <v>18</v>
      </c>
      <c r="G203" s="106" t="s">
        <v>58</v>
      </c>
      <c r="H203" s="61">
        <v>2</v>
      </c>
      <c r="I203" s="107">
        <f>SUM(H203:H204)</f>
        <v>4</v>
      </c>
      <c r="K203" s="179"/>
      <c r="L203" s="179"/>
      <c r="M203" s="155"/>
      <c r="N203" s="4" t="str">
        <f t="shared" ca="1" si="49"/>
        <v/>
      </c>
      <c r="O203" s="7"/>
      <c r="P203" s="28" t="str">
        <f t="shared" si="74"/>
        <v xml:space="preserve"> </v>
      </c>
      <c r="Q203" s="28" t="str">
        <f t="shared" si="74"/>
        <v xml:space="preserve"> </v>
      </c>
      <c r="R203" s="28" t="str">
        <f t="shared" si="74"/>
        <v xml:space="preserve"> </v>
      </c>
      <c r="S203" s="28" t="str">
        <f t="shared" si="74"/>
        <v xml:space="preserve"> </v>
      </c>
      <c r="T203" s="28" t="str">
        <f t="shared" si="74"/>
        <v xml:space="preserve"> </v>
      </c>
      <c r="U203" s="28" t="str">
        <f t="shared" si="74"/>
        <v xml:space="preserve"> </v>
      </c>
      <c r="V203" s="28" t="str">
        <f t="shared" si="74"/>
        <v xml:space="preserve"> </v>
      </c>
      <c r="W203" s="28">
        <f t="shared" si="74"/>
        <v>2</v>
      </c>
      <c r="X203" s="28" t="str">
        <f t="shared" si="74"/>
        <v xml:space="preserve"> </v>
      </c>
      <c r="Y203" s="28" t="str">
        <f t="shared" si="74"/>
        <v xml:space="preserve"> </v>
      </c>
      <c r="Z203" s="28" t="str">
        <f t="shared" si="74"/>
        <v xml:space="preserve"> </v>
      </c>
      <c r="AA203" s="28" t="str">
        <f t="shared" si="74"/>
        <v xml:space="preserve"> </v>
      </c>
      <c r="AB203" s="28" t="str">
        <f t="shared" si="74"/>
        <v xml:space="preserve"> </v>
      </c>
      <c r="AC203" s="28" t="str">
        <f t="shared" si="74"/>
        <v xml:space="preserve"> </v>
      </c>
      <c r="AD203" s="28" t="str">
        <f t="shared" si="74"/>
        <v xml:space="preserve"> </v>
      </c>
      <c r="AE203" s="28" t="str">
        <f t="shared" si="74"/>
        <v xml:space="preserve"> </v>
      </c>
      <c r="AF203" s="28" t="str">
        <f t="shared" si="74"/>
        <v xml:space="preserve"> </v>
      </c>
      <c r="AG203" s="28" t="str">
        <f t="shared" si="74"/>
        <v xml:space="preserve"> </v>
      </c>
      <c r="AH203" s="28" t="str">
        <f t="shared" si="74"/>
        <v xml:space="preserve"> </v>
      </c>
      <c r="AI203" s="28" t="str">
        <f t="shared" si="74"/>
        <v xml:space="preserve"> </v>
      </c>
      <c r="AJ203" s="28" t="str">
        <f t="shared" si="74"/>
        <v xml:space="preserve"> </v>
      </c>
      <c r="AK203" s="28" t="str">
        <f t="shared" si="74"/>
        <v xml:space="preserve"> </v>
      </c>
      <c r="AL203" s="28" t="str">
        <f t="shared" si="74"/>
        <v xml:space="preserve"> </v>
      </c>
      <c r="AM203" s="28" t="str">
        <f t="shared" si="74"/>
        <v xml:space="preserve"> </v>
      </c>
      <c r="AN203" s="28" t="str">
        <f t="shared" si="74"/>
        <v xml:space="preserve"> </v>
      </c>
    </row>
    <row r="204" spans="1:40" x14ac:dyDescent="0.15">
      <c r="A204" s="178"/>
      <c r="B204" s="178"/>
      <c r="C204" s="79"/>
      <c r="D204" s="142"/>
      <c r="E204" s="143" t="s">
        <v>74</v>
      </c>
      <c r="F204" s="61" t="s">
        <v>18</v>
      </c>
      <c r="G204" s="106" t="s">
        <v>58</v>
      </c>
      <c r="H204" s="61">
        <v>2</v>
      </c>
      <c r="I204" s="186"/>
      <c r="J204" s="156"/>
      <c r="K204" s="179"/>
      <c r="L204" s="179"/>
      <c r="M204" s="155"/>
      <c r="N204" s="4" t="str">
        <f t="shared" ca="1" si="49"/>
        <v/>
      </c>
      <c r="O204" s="7"/>
      <c r="P204" s="28" t="str">
        <f t="shared" si="74"/>
        <v xml:space="preserve"> </v>
      </c>
      <c r="Q204" s="28" t="str">
        <f t="shared" si="74"/>
        <v xml:space="preserve"> </v>
      </c>
      <c r="R204" s="28" t="str">
        <f t="shared" si="74"/>
        <v xml:space="preserve"> </v>
      </c>
      <c r="S204" s="28" t="str">
        <f t="shared" si="74"/>
        <v xml:space="preserve"> </v>
      </c>
      <c r="T204" s="28" t="str">
        <f t="shared" si="74"/>
        <v xml:space="preserve"> </v>
      </c>
      <c r="U204" s="28" t="str">
        <f t="shared" si="74"/>
        <v xml:space="preserve"> </v>
      </c>
      <c r="V204" s="28" t="str">
        <f t="shared" si="74"/>
        <v xml:space="preserve"> </v>
      </c>
      <c r="W204" s="28">
        <f t="shared" si="74"/>
        <v>2</v>
      </c>
      <c r="X204" s="28" t="str">
        <f t="shared" si="74"/>
        <v xml:space="preserve"> </v>
      </c>
      <c r="Y204" s="28" t="str">
        <f t="shared" si="74"/>
        <v xml:space="preserve"> </v>
      </c>
      <c r="Z204" s="28" t="str">
        <f t="shared" si="74"/>
        <v xml:space="preserve"> </v>
      </c>
      <c r="AA204" s="28" t="str">
        <f t="shared" si="74"/>
        <v xml:space="preserve"> </v>
      </c>
      <c r="AB204" s="28" t="str">
        <f t="shared" si="74"/>
        <v xml:space="preserve"> </v>
      </c>
      <c r="AC204" s="28" t="str">
        <f t="shared" si="74"/>
        <v xml:space="preserve"> </v>
      </c>
      <c r="AD204" s="28" t="str">
        <f t="shared" si="74"/>
        <v xml:space="preserve"> </v>
      </c>
      <c r="AE204" s="28" t="str">
        <f t="shared" si="74"/>
        <v xml:space="preserve"> </v>
      </c>
      <c r="AF204" s="28" t="str">
        <f t="shared" si="74"/>
        <v xml:space="preserve"> </v>
      </c>
      <c r="AG204" s="28" t="str">
        <f t="shared" si="74"/>
        <v xml:space="preserve"> </v>
      </c>
      <c r="AH204" s="28" t="str">
        <f t="shared" si="74"/>
        <v xml:space="preserve"> </v>
      </c>
      <c r="AI204" s="28" t="str">
        <f t="shared" si="74"/>
        <v xml:space="preserve"> </v>
      </c>
      <c r="AJ204" s="28" t="str">
        <f t="shared" si="74"/>
        <v xml:space="preserve"> </v>
      </c>
      <c r="AK204" s="28" t="str">
        <f t="shared" si="74"/>
        <v xml:space="preserve"> </v>
      </c>
      <c r="AL204" s="28" t="str">
        <f t="shared" si="74"/>
        <v xml:space="preserve"> </v>
      </c>
      <c r="AM204" s="28" t="str">
        <f t="shared" si="74"/>
        <v xml:space="preserve"> </v>
      </c>
      <c r="AN204" s="28" t="str">
        <f t="shared" si="74"/>
        <v xml:space="preserve"> </v>
      </c>
    </row>
    <row r="205" spans="1:40" x14ac:dyDescent="0.15">
      <c r="A205" s="168"/>
      <c r="B205" s="168"/>
      <c r="C205" s="166"/>
      <c r="D205" s="167"/>
      <c r="E205" s="168"/>
      <c r="F205" s="168"/>
      <c r="G205" s="169"/>
      <c r="H205" s="169"/>
      <c r="I205" s="170"/>
      <c r="J205" s="170"/>
      <c r="K205" s="159"/>
      <c r="L205" s="159"/>
      <c r="M205" s="160"/>
      <c r="N205" s="4" t="str">
        <f t="shared" ca="1" si="49"/>
        <v/>
      </c>
      <c r="O205" s="47">
        <f>SUM(P205:AN205)</f>
        <v>14</v>
      </c>
      <c r="P205" s="22">
        <f t="shared" ref="P205:AN205" si="75">SUM(P207:P218)</f>
        <v>0</v>
      </c>
      <c r="Q205" s="22">
        <f t="shared" si="75"/>
        <v>7</v>
      </c>
      <c r="R205" s="22">
        <f t="shared" si="75"/>
        <v>0</v>
      </c>
      <c r="S205" s="22">
        <f t="shared" si="75"/>
        <v>0</v>
      </c>
      <c r="T205" s="22">
        <f t="shared" si="75"/>
        <v>7</v>
      </c>
      <c r="U205" s="22">
        <f t="shared" si="75"/>
        <v>0</v>
      </c>
      <c r="V205" s="22">
        <f t="shared" si="75"/>
        <v>0</v>
      </c>
      <c r="W205" s="22">
        <f t="shared" si="75"/>
        <v>0</v>
      </c>
      <c r="X205" s="22">
        <f t="shared" si="75"/>
        <v>0</v>
      </c>
      <c r="Y205" s="22">
        <f t="shared" si="75"/>
        <v>0</v>
      </c>
      <c r="Z205" s="22">
        <f t="shared" si="75"/>
        <v>0</v>
      </c>
      <c r="AA205" s="22">
        <f t="shared" si="75"/>
        <v>0</v>
      </c>
      <c r="AB205" s="22">
        <f t="shared" si="75"/>
        <v>0</v>
      </c>
      <c r="AC205" s="22">
        <f t="shared" si="75"/>
        <v>0</v>
      </c>
      <c r="AD205" s="22">
        <f t="shared" si="75"/>
        <v>0</v>
      </c>
      <c r="AE205" s="22">
        <f t="shared" si="75"/>
        <v>0</v>
      </c>
      <c r="AF205" s="22">
        <f t="shared" si="75"/>
        <v>0</v>
      </c>
      <c r="AG205" s="22">
        <f t="shared" si="75"/>
        <v>0</v>
      </c>
      <c r="AH205" s="22">
        <f t="shared" si="75"/>
        <v>0</v>
      </c>
      <c r="AI205" s="22">
        <f t="shared" si="75"/>
        <v>0</v>
      </c>
      <c r="AJ205" s="22">
        <f t="shared" si="75"/>
        <v>0</v>
      </c>
      <c r="AK205" s="22">
        <f t="shared" si="75"/>
        <v>0</v>
      </c>
      <c r="AL205" s="22">
        <f t="shared" si="75"/>
        <v>0</v>
      </c>
      <c r="AM205" s="22">
        <f t="shared" si="75"/>
        <v>0</v>
      </c>
      <c r="AN205" s="22">
        <f t="shared" si="75"/>
        <v>0</v>
      </c>
    </row>
    <row r="206" spans="1:40" x14ac:dyDescent="0.15">
      <c r="A206" s="171" t="s">
        <v>144</v>
      </c>
      <c r="B206" s="171" t="s">
        <v>54</v>
      </c>
      <c r="C206" s="161" t="s">
        <v>145</v>
      </c>
      <c r="D206" s="142" t="s">
        <v>10</v>
      </c>
      <c r="E206" s="143"/>
      <c r="F206" s="109"/>
      <c r="G206" s="182"/>
      <c r="H206" s="109"/>
      <c r="I206" s="144">
        <f>SUM(I207:I218)</f>
        <v>24</v>
      </c>
      <c r="J206" s="107">
        <f>I206/2</f>
        <v>12</v>
      </c>
      <c r="K206" s="145"/>
      <c r="L206" s="145"/>
      <c r="M206" s="83">
        <v>1</v>
      </c>
      <c r="N206" s="4" t="str">
        <f t="shared" ca="1" si="49"/>
        <v/>
      </c>
      <c r="O206" s="47">
        <f>SUM(P206:AN206)</f>
        <v>0.58333333333333337</v>
      </c>
      <c r="P206" s="21">
        <f>P205/24</f>
        <v>0</v>
      </c>
      <c r="Q206" s="21">
        <f t="shared" ref="Q206:AJ206" si="76">Q205/24</f>
        <v>0.29166666666666669</v>
      </c>
      <c r="R206" s="21">
        <f t="shared" si="76"/>
        <v>0</v>
      </c>
      <c r="S206" s="21">
        <f t="shared" si="76"/>
        <v>0</v>
      </c>
      <c r="T206" s="21">
        <f t="shared" si="76"/>
        <v>0.29166666666666669</v>
      </c>
      <c r="U206" s="21">
        <f t="shared" si="76"/>
        <v>0</v>
      </c>
      <c r="V206" s="21">
        <f t="shared" si="76"/>
        <v>0</v>
      </c>
      <c r="W206" s="21">
        <f t="shared" si="76"/>
        <v>0</v>
      </c>
      <c r="X206" s="21">
        <f t="shared" si="76"/>
        <v>0</v>
      </c>
      <c r="Y206" s="21">
        <f t="shared" si="76"/>
        <v>0</v>
      </c>
      <c r="Z206" s="21">
        <f t="shared" si="76"/>
        <v>0</v>
      </c>
      <c r="AA206" s="21">
        <f t="shared" si="76"/>
        <v>0</v>
      </c>
      <c r="AB206" s="21">
        <f t="shared" si="76"/>
        <v>0</v>
      </c>
      <c r="AC206" s="21">
        <f t="shared" si="76"/>
        <v>0</v>
      </c>
      <c r="AD206" s="21">
        <f t="shared" si="76"/>
        <v>0</v>
      </c>
      <c r="AE206" s="21">
        <f t="shared" si="76"/>
        <v>0</v>
      </c>
      <c r="AF206" s="21">
        <f t="shared" si="76"/>
        <v>0</v>
      </c>
      <c r="AG206" s="21">
        <f t="shared" si="76"/>
        <v>0</v>
      </c>
      <c r="AH206" s="21">
        <f t="shared" si="76"/>
        <v>0</v>
      </c>
      <c r="AI206" s="21">
        <f t="shared" si="76"/>
        <v>0</v>
      </c>
      <c r="AJ206" s="21">
        <f t="shared" si="76"/>
        <v>0</v>
      </c>
      <c r="AK206" s="21">
        <f>AK205/24</f>
        <v>0</v>
      </c>
      <c r="AL206" s="21">
        <f>AL205/24</f>
        <v>0</v>
      </c>
      <c r="AM206" s="21">
        <f t="shared" ref="AM206:AN206" si="77">AM205/24</f>
        <v>0</v>
      </c>
      <c r="AN206" s="21">
        <f t="shared" si="77"/>
        <v>0</v>
      </c>
    </row>
    <row r="207" spans="1:40" x14ac:dyDescent="0.15">
      <c r="A207" s="146"/>
      <c r="B207" s="146"/>
      <c r="C207" s="1"/>
      <c r="D207" s="142"/>
      <c r="E207" s="105" t="s">
        <v>100</v>
      </c>
      <c r="F207" s="59" t="s">
        <v>13</v>
      </c>
      <c r="G207" s="60" t="s">
        <v>56</v>
      </c>
      <c r="H207" s="68">
        <v>2</v>
      </c>
      <c r="I207" s="107">
        <f>SUM(H207:H212)</f>
        <v>12</v>
      </c>
      <c r="J207" s="107"/>
      <c r="K207" s="145"/>
      <c r="L207" s="145"/>
      <c r="M207" s="148"/>
      <c r="N207" s="4" t="str">
        <f t="shared" ca="1" si="49"/>
        <v/>
      </c>
      <c r="O207" s="7"/>
      <c r="P207" s="28" t="str">
        <f t="shared" ref="P207:AN218" si="78">IF($F207=P$1,$H207," ")</f>
        <v xml:space="preserve"> </v>
      </c>
      <c r="Q207" s="28">
        <f t="shared" si="78"/>
        <v>2</v>
      </c>
      <c r="R207" s="28" t="str">
        <f t="shared" si="78"/>
        <v xml:space="preserve"> </v>
      </c>
      <c r="S207" s="28" t="str">
        <f t="shared" si="78"/>
        <v xml:space="preserve"> </v>
      </c>
      <c r="T207" s="28" t="str">
        <f t="shared" si="78"/>
        <v xml:space="preserve"> </v>
      </c>
      <c r="U207" s="28" t="str">
        <f t="shared" si="78"/>
        <v xml:space="preserve"> </v>
      </c>
      <c r="V207" s="28" t="str">
        <f t="shared" si="78"/>
        <v xml:space="preserve"> </v>
      </c>
      <c r="W207" s="28" t="str">
        <f t="shared" si="78"/>
        <v xml:space="preserve"> </v>
      </c>
      <c r="X207" s="28" t="str">
        <f t="shared" si="78"/>
        <v xml:space="preserve"> </v>
      </c>
      <c r="Y207" s="28" t="str">
        <f t="shared" si="78"/>
        <v xml:space="preserve"> </v>
      </c>
      <c r="Z207" s="28" t="str">
        <f t="shared" si="78"/>
        <v xml:space="preserve"> </v>
      </c>
      <c r="AA207" s="28" t="str">
        <f t="shared" si="78"/>
        <v xml:space="preserve"> </v>
      </c>
      <c r="AB207" s="28" t="str">
        <f t="shared" si="78"/>
        <v xml:space="preserve"> </v>
      </c>
      <c r="AC207" s="28" t="str">
        <f t="shared" si="78"/>
        <v xml:space="preserve"> </v>
      </c>
      <c r="AD207" s="28" t="str">
        <f t="shared" si="78"/>
        <v xml:space="preserve"> </v>
      </c>
      <c r="AE207" s="28" t="str">
        <f t="shared" si="78"/>
        <v xml:space="preserve"> </v>
      </c>
      <c r="AF207" s="28" t="str">
        <f t="shared" si="78"/>
        <v xml:space="preserve"> </v>
      </c>
      <c r="AG207" s="28" t="str">
        <f t="shared" si="78"/>
        <v xml:space="preserve"> </v>
      </c>
      <c r="AH207" s="28" t="str">
        <f t="shared" si="78"/>
        <v xml:space="preserve"> </v>
      </c>
      <c r="AI207" s="28" t="str">
        <f t="shared" si="78"/>
        <v xml:space="preserve"> </v>
      </c>
      <c r="AJ207" s="28" t="str">
        <f t="shared" si="78"/>
        <v xml:space="preserve"> </v>
      </c>
      <c r="AK207" s="28" t="str">
        <f t="shared" si="78"/>
        <v xml:space="preserve"> </v>
      </c>
      <c r="AL207" s="28" t="str">
        <f t="shared" si="78"/>
        <v xml:space="preserve"> </v>
      </c>
      <c r="AM207" s="28" t="str">
        <f t="shared" si="78"/>
        <v xml:space="preserve"> </v>
      </c>
      <c r="AN207" s="28" t="str">
        <f t="shared" si="78"/>
        <v xml:space="preserve"> </v>
      </c>
    </row>
    <row r="208" spans="1:40" x14ac:dyDescent="0.15">
      <c r="A208" s="146"/>
      <c r="B208" s="146"/>
      <c r="C208" s="1"/>
      <c r="D208" s="142"/>
      <c r="E208" s="105" t="s">
        <v>101</v>
      </c>
      <c r="F208" s="59" t="s">
        <v>13</v>
      </c>
      <c r="G208" s="60" t="s">
        <v>56</v>
      </c>
      <c r="H208" s="59">
        <v>2</v>
      </c>
      <c r="I208" s="107"/>
      <c r="J208" s="107"/>
      <c r="K208" s="145"/>
      <c r="L208" s="145"/>
      <c r="M208" s="148"/>
      <c r="N208" s="4" t="str">
        <f t="shared" ca="1" si="49"/>
        <v/>
      </c>
      <c r="O208" s="7"/>
      <c r="P208" s="28" t="str">
        <f t="shared" si="78"/>
        <v xml:space="preserve"> </v>
      </c>
      <c r="Q208" s="28">
        <f t="shared" si="78"/>
        <v>2</v>
      </c>
      <c r="R208" s="28" t="str">
        <f t="shared" si="78"/>
        <v xml:space="preserve"> </v>
      </c>
      <c r="S208" s="28" t="str">
        <f t="shared" si="78"/>
        <v xml:space="preserve"> </v>
      </c>
      <c r="T208" s="28" t="str">
        <f t="shared" si="78"/>
        <v xml:space="preserve"> </v>
      </c>
      <c r="U208" s="28" t="str">
        <f t="shared" si="78"/>
        <v xml:space="preserve"> </v>
      </c>
      <c r="V208" s="28" t="str">
        <f t="shared" si="78"/>
        <v xml:space="preserve"> </v>
      </c>
      <c r="W208" s="28" t="str">
        <f t="shared" si="78"/>
        <v xml:space="preserve"> </v>
      </c>
      <c r="X208" s="28" t="str">
        <f t="shared" si="78"/>
        <v xml:space="preserve"> </v>
      </c>
      <c r="Y208" s="28" t="str">
        <f t="shared" si="78"/>
        <v xml:space="preserve"> </v>
      </c>
      <c r="Z208" s="28" t="str">
        <f t="shared" si="78"/>
        <v xml:space="preserve"> </v>
      </c>
      <c r="AA208" s="28" t="str">
        <f t="shared" si="78"/>
        <v xml:space="preserve"> </v>
      </c>
      <c r="AB208" s="28" t="str">
        <f t="shared" si="78"/>
        <v xml:space="preserve"> </v>
      </c>
      <c r="AC208" s="28" t="str">
        <f t="shared" si="78"/>
        <v xml:space="preserve"> </v>
      </c>
      <c r="AD208" s="28" t="str">
        <f t="shared" si="78"/>
        <v xml:space="preserve"> </v>
      </c>
      <c r="AE208" s="28" t="str">
        <f t="shared" si="78"/>
        <v xml:space="preserve"> </v>
      </c>
      <c r="AF208" s="28" t="str">
        <f t="shared" si="78"/>
        <v xml:space="preserve"> </v>
      </c>
      <c r="AG208" s="28" t="str">
        <f t="shared" si="78"/>
        <v xml:space="preserve"> </v>
      </c>
      <c r="AH208" s="28" t="str">
        <f t="shared" si="78"/>
        <v xml:space="preserve"> </v>
      </c>
      <c r="AI208" s="28" t="str">
        <f t="shared" si="78"/>
        <v xml:space="preserve"> </v>
      </c>
      <c r="AJ208" s="28" t="str">
        <f t="shared" si="78"/>
        <v xml:space="preserve"> </v>
      </c>
      <c r="AK208" s="28" t="str">
        <f t="shared" si="78"/>
        <v xml:space="preserve"> </v>
      </c>
      <c r="AL208" s="28" t="str">
        <f t="shared" si="78"/>
        <v xml:space="preserve"> </v>
      </c>
      <c r="AM208" s="28" t="str">
        <f t="shared" si="78"/>
        <v xml:space="preserve"> </v>
      </c>
      <c r="AN208" s="28" t="str">
        <f t="shared" si="78"/>
        <v xml:space="preserve"> </v>
      </c>
    </row>
    <row r="209" spans="1:40" x14ac:dyDescent="0.15">
      <c r="A209" s="146"/>
      <c r="B209" s="146"/>
      <c r="C209" s="1"/>
      <c r="D209" s="142"/>
      <c r="E209" s="75" t="s">
        <v>434</v>
      </c>
      <c r="F209" s="68" t="s">
        <v>24</v>
      </c>
      <c r="G209" s="76" t="s">
        <v>55</v>
      </c>
      <c r="H209" s="68">
        <v>2</v>
      </c>
      <c r="I209" s="107"/>
      <c r="J209" s="107"/>
      <c r="K209" s="145"/>
      <c r="L209" s="145"/>
      <c r="M209" s="148"/>
      <c r="N209" s="4"/>
      <c r="O209" s="7"/>
    </row>
    <row r="210" spans="1:40" x14ac:dyDescent="0.15">
      <c r="A210" s="146"/>
      <c r="B210" s="146"/>
      <c r="C210" s="1"/>
      <c r="D210" s="142"/>
      <c r="E210" s="75" t="s">
        <v>435</v>
      </c>
      <c r="F210" s="68" t="s">
        <v>24</v>
      </c>
      <c r="G210" s="76" t="s">
        <v>55</v>
      </c>
      <c r="H210" s="68">
        <v>2</v>
      </c>
      <c r="I210" s="107"/>
      <c r="J210" s="107"/>
      <c r="K210" s="145"/>
      <c r="L210" s="145"/>
      <c r="M210" s="148"/>
      <c r="N210" s="4"/>
      <c r="O210" s="7"/>
    </row>
    <row r="211" spans="1:40" x14ac:dyDescent="0.15">
      <c r="A211" s="146"/>
      <c r="B211" s="146"/>
      <c r="C211" s="184"/>
      <c r="D211" s="142"/>
      <c r="E211" s="105" t="s">
        <v>212</v>
      </c>
      <c r="F211" s="59" t="s">
        <v>14</v>
      </c>
      <c r="G211" s="60" t="s">
        <v>56</v>
      </c>
      <c r="H211" s="68">
        <v>2</v>
      </c>
      <c r="I211" s="174"/>
      <c r="J211" s="107"/>
      <c r="K211" s="145"/>
      <c r="L211" s="145"/>
      <c r="M211" s="148"/>
      <c r="N211" s="4" t="str">
        <f t="shared" ref="N211:N215" ca="1" si="79">IF(YEAR(L211)=YEAR(TODAY()),IF(MONTH(L211)-MONTH(TODAY())&gt;0,IF(MONTH(L211)-MONTH(TODAY())&lt;=3,"Renovar Contrato?",""),""),"")</f>
        <v/>
      </c>
      <c r="O211" s="7"/>
      <c r="P211" s="28" t="str">
        <f t="shared" si="78"/>
        <v xml:space="preserve"> </v>
      </c>
      <c r="Q211" s="28" t="str">
        <f t="shared" si="78"/>
        <v xml:space="preserve"> </v>
      </c>
      <c r="R211" s="28" t="str">
        <f t="shared" si="78"/>
        <v xml:space="preserve"> </v>
      </c>
      <c r="S211" s="28" t="str">
        <f t="shared" si="78"/>
        <v xml:space="preserve"> </v>
      </c>
      <c r="T211" s="28">
        <f t="shared" si="78"/>
        <v>2</v>
      </c>
      <c r="U211" s="28" t="str">
        <f t="shared" si="78"/>
        <v xml:space="preserve"> </v>
      </c>
      <c r="V211" s="28" t="str">
        <f t="shared" si="78"/>
        <v xml:space="preserve"> </v>
      </c>
      <c r="W211" s="28" t="str">
        <f t="shared" si="78"/>
        <v xml:space="preserve"> </v>
      </c>
      <c r="X211" s="28" t="str">
        <f t="shared" si="78"/>
        <v xml:space="preserve"> </v>
      </c>
      <c r="Y211" s="28" t="str">
        <f t="shared" si="78"/>
        <v xml:space="preserve"> </v>
      </c>
      <c r="Z211" s="28" t="str">
        <f t="shared" si="78"/>
        <v xml:space="preserve"> </v>
      </c>
      <c r="AA211" s="28" t="str">
        <f t="shared" si="78"/>
        <v xml:space="preserve"> </v>
      </c>
      <c r="AB211" s="28" t="str">
        <f t="shared" si="78"/>
        <v xml:space="preserve"> </v>
      </c>
      <c r="AC211" s="28" t="str">
        <f t="shared" si="78"/>
        <v xml:space="preserve"> </v>
      </c>
      <c r="AD211" s="28" t="str">
        <f t="shared" si="78"/>
        <v xml:space="preserve"> </v>
      </c>
      <c r="AE211" s="28" t="str">
        <f t="shared" si="78"/>
        <v xml:space="preserve"> </v>
      </c>
      <c r="AF211" s="28" t="str">
        <f t="shared" si="78"/>
        <v xml:space="preserve"> </v>
      </c>
      <c r="AG211" s="28" t="str">
        <f t="shared" si="78"/>
        <v xml:space="preserve"> </v>
      </c>
      <c r="AH211" s="28" t="str">
        <f t="shared" si="78"/>
        <v xml:space="preserve"> </v>
      </c>
      <c r="AI211" s="28" t="str">
        <f t="shared" si="78"/>
        <v xml:space="preserve"> </v>
      </c>
      <c r="AJ211" s="28" t="str">
        <f t="shared" si="78"/>
        <v xml:space="preserve"> </v>
      </c>
      <c r="AK211" s="28" t="str">
        <f t="shared" si="78"/>
        <v xml:space="preserve"> </v>
      </c>
      <c r="AL211" s="28" t="str">
        <f t="shared" si="78"/>
        <v xml:space="preserve"> </v>
      </c>
      <c r="AM211" s="28" t="str">
        <f t="shared" si="78"/>
        <v xml:space="preserve"> </v>
      </c>
      <c r="AN211" s="28" t="str">
        <f t="shared" si="78"/>
        <v xml:space="preserve"> </v>
      </c>
    </row>
    <row r="212" spans="1:40" x14ac:dyDescent="0.15">
      <c r="A212" s="115"/>
      <c r="B212" s="115"/>
      <c r="C212" s="184"/>
      <c r="D212" s="142"/>
      <c r="E212" s="105" t="s">
        <v>213</v>
      </c>
      <c r="F212" s="59" t="s">
        <v>14</v>
      </c>
      <c r="G212" s="60" t="s">
        <v>56</v>
      </c>
      <c r="H212" s="59">
        <v>2</v>
      </c>
      <c r="I212" s="107"/>
      <c r="J212" s="107"/>
      <c r="K212" s="145"/>
      <c r="L212" s="145"/>
      <c r="M212" s="148"/>
      <c r="N212" s="4" t="str">
        <f t="shared" ca="1" si="79"/>
        <v/>
      </c>
      <c r="O212" s="7"/>
      <c r="P212" s="28" t="str">
        <f t="shared" si="78"/>
        <v xml:space="preserve"> </v>
      </c>
      <c r="Q212" s="28" t="str">
        <f t="shared" si="78"/>
        <v xml:space="preserve"> </v>
      </c>
      <c r="R212" s="28" t="str">
        <f t="shared" si="78"/>
        <v xml:space="preserve"> </v>
      </c>
      <c r="S212" s="28" t="str">
        <f t="shared" si="78"/>
        <v xml:space="preserve"> </v>
      </c>
      <c r="T212" s="28">
        <f t="shared" si="78"/>
        <v>2</v>
      </c>
      <c r="U212" s="28" t="str">
        <f t="shared" si="78"/>
        <v xml:space="preserve"> </v>
      </c>
      <c r="V212" s="28" t="str">
        <f t="shared" si="78"/>
        <v xml:space="preserve"> </v>
      </c>
      <c r="W212" s="28" t="str">
        <f t="shared" si="78"/>
        <v xml:space="preserve"> </v>
      </c>
      <c r="X212" s="28" t="str">
        <f t="shared" si="78"/>
        <v xml:space="preserve"> </v>
      </c>
      <c r="Y212" s="28" t="str">
        <f t="shared" si="78"/>
        <v xml:space="preserve"> </v>
      </c>
      <c r="Z212" s="28" t="str">
        <f t="shared" si="78"/>
        <v xml:space="preserve"> </v>
      </c>
      <c r="AA212" s="28" t="str">
        <f t="shared" si="78"/>
        <v xml:space="preserve"> </v>
      </c>
      <c r="AB212" s="28" t="str">
        <f t="shared" si="78"/>
        <v xml:space="preserve"> </v>
      </c>
      <c r="AC212" s="28" t="str">
        <f t="shared" si="78"/>
        <v xml:space="preserve"> </v>
      </c>
      <c r="AD212" s="28" t="str">
        <f t="shared" si="78"/>
        <v xml:space="preserve"> </v>
      </c>
      <c r="AE212" s="28" t="str">
        <f t="shared" si="78"/>
        <v xml:space="preserve"> </v>
      </c>
      <c r="AF212" s="28" t="str">
        <f t="shared" si="78"/>
        <v xml:space="preserve"> </v>
      </c>
      <c r="AG212" s="28" t="str">
        <f t="shared" si="78"/>
        <v xml:space="preserve"> </v>
      </c>
      <c r="AH212" s="28" t="str">
        <f t="shared" si="78"/>
        <v xml:space="preserve"> </v>
      </c>
      <c r="AI212" s="28" t="str">
        <f t="shared" si="78"/>
        <v xml:space="preserve"> </v>
      </c>
      <c r="AJ212" s="28" t="str">
        <f t="shared" si="78"/>
        <v xml:space="preserve"> </v>
      </c>
      <c r="AK212" s="28" t="str">
        <f t="shared" si="78"/>
        <v xml:space="preserve"> </v>
      </c>
      <c r="AL212" s="28" t="str">
        <f t="shared" si="78"/>
        <v xml:space="preserve"> </v>
      </c>
      <c r="AM212" s="28" t="str">
        <f t="shared" si="78"/>
        <v xml:space="preserve"> </v>
      </c>
      <c r="AN212" s="28" t="str">
        <f t="shared" si="78"/>
        <v xml:space="preserve"> </v>
      </c>
    </row>
    <row r="213" spans="1:40" x14ac:dyDescent="0.15">
      <c r="A213" s="115"/>
      <c r="B213" s="115"/>
      <c r="C213" s="150"/>
      <c r="D213" s="347"/>
      <c r="E213" s="105" t="s">
        <v>150</v>
      </c>
      <c r="F213" s="59" t="s">
        <v>72</v>
      </c>
      <c r="G213" s="60" t="s">
        <v>59</v>
      </c>
      <c r="H213" s="59">
        <v>2</v>
      </c>
      <c r="I213" s="107">
        <f>SUM(H213:H218)</f>
        <v>12</v>
      </c>
      <c r="J213" s="107"/>
      <c r="K213" s="145"/>
      <c r="L213" s="145"/>
      <c r="M213" s="148"/>
      <c r="N213" s="4" t="str">
        <f t="shared" ca="1" si="79"/>
        <v/>
      </c>
      <c r="O213" s="7"/>
      <c r="P213" s="28" t="str">
        <f t="shared" si="78"/>
        <v xml:space="preserve"> </v>
      </c>
      <c r="Q213" s="28" t="str">
        <f t="shared" si="78"/>
        <v xml:space="preserve"> </v>
      </c>
      <c r="R213" s="28" t="str">
        <f t="shared" si="78"/>
        <v xml:space="preserve"> </v>
      </c>
      <c r="S213" s="28" t="str">
        <f t="shared" si="78"/>
        <v xml:space="preserve"> </v>
      </c>
      <c r="T213" s="28" t="str">
        <f t="shared" si="78"/>
        <v xml:space="preserve"> </v>
      </c>
      <c r="U213" s="28" t="str">
        <f t="shared" si="78"/>
        <v xml:space="preserve"> </v>
      </c>
      <c r="V213" s="28" t="str">
        <f t="shared" si="78"/>
        <v xml:space="preserve"> </v>
      </c>
      <c r="W213" s="28" t="str">
        <f t="shared" si="78"/>
        <v xml:space="preserve"> </v>
      </c>
      <c r="X213" s="28" t="str">
        <f t="shared" si="78"/>
        <v xml:space="preserve"> </v>
      </c>
      <c r="Y213" s="28" t="str">
        <f t="shared" si="78"/>
        <v xml:space="preserve"> </v>
      </c>
      <c r="Z213" s="28" t="str">
        <f t="shared" si="78"/>
        <v xml:space="preserve"> </v>
      </c>
      <c r="AA213" s="28" t="str">
        <f t="shared" si="78"/>
        <v xml:space="preserve"> </v>
      </c>
      <c r="AB213" s="28" t="str">
        <f t="shared" si="78"/>
        <v xml:space="preserve"> </v>
      </c>
      <c r="AC213" s="28" t="str">
        <f t="shared" si="78"/>
        <v xml:space="preserve"> </v>
      </c>
      <c r="AD213" s="28" t="str">
        <f t="shared" si="78"/>
        <v xml:space="preserve"> </v>
      </c>
      <c r="AE213" s="28" t="str">
        <f t="shared" si="78"/>
        <v xml:space="preserve"> </v>
      </c>
      <c r="AF213" s="28" t="str">
        <f t="shared" si="78"/>
        <v xml:space="preserve"> </v>
      </c>
      <c r="AG213" s="28" t="str">
        <f t="shared" si="78"/>
        <v xml:space="preserve"> </v>
      </c>
      <c r="AH213" s="28" t="str">
        <f t="shared" si="78"/>
        <v xml:space="preserve"> </v>
      </c>
      <c r="AI213" s="28" t="str">
        <f t="shared" si="78"/>
        <v xml:space="preserve"> </v>
      </c>
      <c r="AJ213" s="28" t="str">
        <f t="shared" si="78"/>
        <v xml:space="preserve"> </v>
      </c>
      <c r="AK213" s="28" t="str">
        <f t="shared" si="78"/>
        <v xml:space="preserve"> </v>
      </c>
      <c r="AL213" s="28" t="str">
        <f t="shared" si="78"/>
        <v xml:space="preserve"> </v>
      </c>
      <c r="AM213" s="28" t="str">
        <f t="shared" si="78"/>
        <v xml:space="preserve"> </v>
      </c>
      <c r="AN213" s="28" t="str">
        <f t="shared" si="78"/>
        <v xml:space="preserve"> </v>
      </c>
    </row>
    <row r="214" spans="1:40" x14ac:dyDescent="0.15">
      <c r="A214" s="115"/>
      <c r="B214" s="115"/>
      <c r="C214" s="150"/>
      <c r="D214" s="142"/>
      <c r="E214" s="105" t="s">
        <v>151</v>
      </c>
      <c r="F214" s="59" t="s">
        <v>13</v>
      </c>
      <c r="G214" s="60" t="s">
        <v>59</v>
      </c>
      <c r="H214" s="59">
        <v>2</v>
      </c>
      <c r="I214" s="157"/>
      <c r="J214" s="107"/>
      <c r="K214" s="145"/>
      <c r="L214" s="145"/>
      <c r="M214" s="148"/>
      <c r="N214" s="4" t="str">
        <f t="shared" ca="1" si="79"/>
        <v/>
      </c>
      <c r="O214" s="7"/>
      <c r="P214" s="28" t="str">
        <f t="shared" si="78"/>
        <v xml:space="preserve"> </v>
      </c>
      <c r="Q214" s="28">
        <f t="shared" si="78"/>
        <v>2</v>
      </c>
      <c r="R214" s="28" t="str">
        <f t="shared" si="78"/>
        <v xml:space="preserve"> </v>
      </c>
      <c r="S214" s="28" t="str">
        <f t="shared" si="78"/>
        <v xml:space="preserve"> </v>
      </c>
      <c r="T214" s="28" t="str">
        <f t="shared" si="78"/>
        <v xml:space="preserve"> </v>
      </c>
      <c r="U214" s="28" t="str">
        <f t="shared" si="78"/>
        <v xml:space="preserve"> </v>
      </c>
      <c r="V214" s="28" t="str">
        <f t="shared" si="78"/>
        <v xml:space="preserve"> </v>
      </c>
      <c r="W214" s="28" t="str">
        <f t="shared" si="78"/>
        <v xml:space="preserve"> </v>
      </c>
      <c r="X214" s="28" t="str">
        <f t="shared" si="78"/>
        <v xml:space="preserve"> </v>
      </c>
      <c r="Y214" s="28" t="str">
        <f t="shared" si="78"/>
        <v xml:space="preserve"> </v>
      </c>
      <c r="Z214" s="28" t="str">
        <f t="shared" si="78"/>
        <v xml:space="preserve"> </v>
      </c>
      <c r="AA214" s="28" t="str">
        <f t="shared" si="78"/>
        <v xml:space="preserve"> </v>
      </c>
      <c r="AB214" s="28" t="str">
        <f t="shared" si="78"/>
        <v xml:space="preserve"> </v>
      </c>
      <c r="AC214" s="28" t="str">
        <f t="shared" si="78"/>
        <v xml:space="preserve"> </v>
      </c>
      <c r="AD214" s="28" t="str">
        <f t="shared" si="78"/>
        <v xml:space="preserve"> </v>
      </c>
      <c r="AE214" s="28" t="str">
        <f t="shared" si="78"/>
        <v xml:space="preserve"> </v>
      </c>
      <c r="AF214" s="28" t="str">
        <f t="shared" si="78"/>
        <v xml:space="preserve"> </v>
      </c>
      <c r="AG214" s="28" t="str">
        <f t="shared" si="78"/>
        <v xml:space="preserve"> </v>
      </c>
      <c r="AH214" s="28" t="str">
        <f t="shared" si="78"/>
        <v xml:space="preserve"> </v>
      </c>
      <c r="AI214" s="28" t="str">
        <f t="shared" si="78"/>
        <v xml:space="preserve"> </v>
      </c>
      <c r="AJ214" s="28" t="str">
        <f t="shared" si="78"/>
        <v xml:space="preserve"> </v>
      </c>
      <c r="AK214" s="28" t="str">
        <f t="shared" si="78"/>
        <v xml:space="preserve"> </v>
      </c>
      <c r="AL214" s="28" t="str">
        <f t="shared" si="78"/>
        <v xml:space="preserve"> </v>
      </c>
      <c r="AM214" s="28" t="str">
        <f t="shared" si="78"/>
        <v xml:space="preserve"> </v>
      </c>
      <c r="AN214" s="28" t="str">
        <f t="shared" si="78"/>
        <v xml:space="preserve"> </v>
      </c>
    </row>
    <row r="215" spans="1:40" x14ac:dyDescent="0.15">
      <c r="A215" s="115"/>
      <c r="B215" s="115"/>
      <c r="C215" s="150"/>
      <c r="D215" s="142"/>
      <c r="E215" s="105" t="s">
        <v>152</v>
      </c>
      <c r="F215" s="59" t="s">
        <v>13</v>
      </c>
      <c r="G215" s="60" t="s">
        <v>59</v>
      </c>
      <c r="H215" s="59">
        <v>2</v>
      </c>
      <c r="I215" s="157"/>
      <c r="J215" s="107"/>
      <c r="K215" s="145"/>
      <c r="L215" s="145"/>
      <c r="M215" s="148"/>
      <c r="N215" s="4" t="str">
        <f t="shared" ca="1" si="79"/>
        <v/>
      </c>
      <c r="O215" s="7"/>
      <c r="P215" s="28" t="str">
        <f t="shared" si="78"/>
        <v xml:space="preserve"> </v>
      </c>
      <c r="Q215" s="28">
        <v>1</v>
      </c>
      <c r="R215" s="28" t="str">
        <f t="shared" si="78"/>
        <v xml:space="preserve"> </v>
      </c>
      <c r="S215" s="28" t="str">
        <f t="shared" si="78"/>
        <v xml:space="preserve"> </v>
      </c>
      <c r="T215" s="28">
        <v>1</v>
      </c>
      <c r="V215" s="28" t="str">
        <f t="shared" si="78"/>
        <v xml:space="preserve"> </v>
      </c>
      <c r="W215" s="28" t="str">
        <f t="shared" si="78"/>
        <v xml:space="preserve"> </v>
      </c>
      <c r="X215" s="28" t="str">
        <f t="shared" si="78"/>
        <v xml:space="preserve"> </v>
      </c>
      <c r="Y215" s="28" t="str">
        <f t="shared" si="78"/>
        <v xml:space="preserve"> </v>
      </c>
      <c r="Z215" s="28" t="str">
        <f t="shared" si="78"/>
        <v xml:space="preserve"> </v>
      </c>
      <c r="AA215" s="28" t="str">
        <f t="shared" si="78"/>
        <v xml:space="preserve"> </v>
      </c>
      <c r="AB215" s="28" t="str">
        <f t="shared" si="78"/>
        <v xml:space="preserve"> </v>
      </c>
      <c r="AC215" s="28" t="str">
        <f t="shared" si="78"/>
        <v xml:space="preserve"> </v>
      </c>
      <c r="AD215" s="28" t="str">
        <f t="shared" si="78"/>
        <v xml:space="preserve"> </v>
      </c>
      <c r="AE215" s="28" t="str">
        <f t="shared" si="78"/>
        <v xml:space="preserve"> </v>
      </c>
      <c r="AF215" s="28" t="str">
        <f t="shared" si="78"/>
        <v xml:space="preserve"> </v>
      </c>
      <c r="AG215" s="28" t="str">
        <f t="shared" si="78"/>
        <v xml:space="preserve"> </v>
      </c>
      <c r="AH215" s="28" t="str">
        <f t="shared" si="78"/>
        <v xml:space="preserve"> </v>
      </c>
      <c r="AI215" s="28" t="str">
        <f t="shared" si="78"/>
        <v xml:space="preserve"> </v>
      </c>
      <c r="AJ215" s="28" t="str">
        <f t="shared" si="78"/>
        <v xml:space="preserve"> </v>
      </c>
      <c r="AK215" s="28" t="str">
        <f t="shared" si="78"/>
        <v xml:space="preserve"> </v>
      </c>
      <c r="AL215" s="28" t="str">
        <f t="shared" si="78"/>
        <v xml:space="preserve"> </v>
      </c>
      <c r="AM215" s="28" t="str">
        <f t="shared" si="78"/>
        <v xml:space="preserve"> </v>
      </c>
      <c r="AN215" s="28" t="str">
        <f t="shared" si="78"/>
        <v xml:space="preserve"> </v>
      </c>
    </row>
    <row r="216" spans="1:40" x14ac:dyDescent="0.15">
      <c r="A216" s="115"/>
      <c r="B216" s="115"/>
      <c r="C216" s="150"/>
      <c r="D216" s="142"/>
      <c r="E216" s="105" t="s">
        <v>153</v>
      </c>
      <c r="F216" s="59" t="s">
        <v>13</v>
      </c>
      <c r="G216" s="60" t="s">
        <v>59</v>
      </c>
      <c r="H216" s="59">
        <v>2</v>
      </c>
      <c r="I216" s="157"/>
      <c r="J216" s="107"/>
      <c r="K216" s="145"/>
      <c r="L216" s="145"/>
      <c r="M216" s="148"/>
      <c r="N216" s="4"/>
      <c r="O216" s="7"/>
    </row>
    <row r="217" spans="1:40" x14ac:dyDescent="0.15">
      <c r="A217" s="115"/>
      <c r="B217" s="115"/>
      <c r="C217" s="150"/>
      <c r="D217" s="142"/>
      <c r="E217" s="105" t="s">
        <v>154</v>
      </c>
      <c r="F217" s="59" t="s">
        <v>14</v>
      </c>
      <c r="G217" s="60" t="s">
        <v>59</v>
      </c>
      <c r="H217" s="59">
        <v>2</v>
      </c>
      <c r="I217" s="157"/>
      <c r="J217" s="107"/>
      <c r="K217" s="145"/>
      <c r="L217" s="145"/>
      <c r="M217" s="148"/>
      <c r="N217" s="4" t="str">
        <f t="shared" ref="N217" ca="1" si="80">IF(YEAR(L217)=YEAR(TODAY()),IF(MONTH(L217)-MONTH(TODAY())&gt;0,IF(MONTH(L217)-MONTH(TODAY())&lt;=3,"Renovar Contrato?",""),""),"")</f>
        <v/>
      </c>
      <c r="O217" s="7"/>
      <c r="P217" s="28" t="str">
        <f t="shared" si="78"/>
        <v xml:space="preserve"> </v>
      </c>
      <c r="Q217" s="28" t="str">
        <f t="shared" si="78"/>
        <v xml:space="preserve"> </v>
      </c>
      <c r="R217" s="28" t="str">
        <f t="shared" si="78"/>
        <v xml:space="preserve"> </v>
      </c>
      <c r="S217" s="28" t="str">
        <f t="shared" si="78"/>
        <v xml:space="preserve"> </v>
      </c>
      <c r="T217" s="28">
        <f t="shared" si="78"/>
        <v>2</v>
      </c>
      <c r="U217" s="28" t="str">
        <f t="shared" si="78"/>
        <v xml:space="preserve"> </v>
      </c>
      <c r="V217" s="28" t="str">
        <f t="shared" si="78"/>
        <v xml:space="preserve"> </v>
      </c>
      <c r="W217" s="28" t="str">
        <f t="shared" si="78"/>
        <v xml:space="preserve"> </v>
      </c>
      <c r="X217" s="28" t="str">
        <f t="shared" si="78"/>
        <v xml:space="preserve"> </v>
      </c>
      <c r="Y217" s="28" t="str">
        <f t="shared" si="78"/>
        <v xml:space="preserve"> </v>
      </c>
      <c r="Z217" s="28" t="str">
        <f t="shared" si="78"/>
        <v xml:space="preserve"> </v>
      </c>
      <c r="AA217" s="28" t="str">
        <f t="shared" si="78"/>
        <v xml:space="preserve"> </v>
      </c>
      <c r="AB217" s="28" t="str">
        <f t="shared" si="78"/>
        <v xml:space="preserve"> </v>
      </c>
      <c r="AC217" s="28" t="str">
        <f t="shared" si="78"/>
        <v xml:space="preserve"> </v>
      </c>
      <c r="AD217" s="28" t="str">
        <f t="shared" si="78"/>
        <v xml:space="preserve"> </v>
      </c>
      <c r="AE217" s="28" t="str">
        <f t="shared" si="78"/>
        <v xml:space="preserve"> </v>
      </c>
      <c r="AF217" s="28" t="str">
        <f t="shared" si="78"/>
        <v xml:space="preserve"> </v>
      </c>
      <c r="AG217" s="28" t="str">
        <f t="shared" si="78"/>
        <v xml:space="preserve"> </v>
      </c>
      <c r="AH217" s="28" t="str">
        <f t="shared" si="78"/>
        <v xml:space="preserve"> </v>
      </c>
      <c r="AI217" s="28" t="str">
        <f t="shared" si="78"/>
        <v xml:space="preserve"> </v>
      </c>
      <c r="AJ217" s="28" t="str">
        <f t="shared" si="78"/>
        <v xml:space="preserve"> </v>
      </c>
      <c r="AK217" s="28" t="str">
        <f t="shared" si="78"/>
        <v xml:space="preserve"> </v>
      </c>
      <c r="AL217" s="28" t="str">
        <f t="shared" si="78"/>
        <v xml:space="preserve"> </v>
      </c>
      <c r="AM217" s="28" t="str">
        <f t="shared" si="78"/>
        <v xml:space="preserve"> </v>
      </c>
      <c r="AN217" s="28" t="str">
        <f t="shared" si="78"/>
        <v xml:space="preserve"> </v>
      </c>
    </row>
    <row r="218" spans="1:40" x14ac:dyDescent="0.15">
      <c r="A218" s="115"/>
      <c r="B218" s="115"/>
      <c r="C218" s="150"/>
      <c r="D218" s="142"/>
      <c r="E218" s="105" t="s">
        <v>118</v>
      </c>
      <c r="F218" s="59" t="s">
        <v>14</v>
      </c>
      <c r="G218" s="60" t="s">
        <v>63</v>
      </c>
      <c r="H218" s="59">
        <v>2</v>
      </c>
      <c r="I218" s="157"/>
      <c r="J218" s="107"/>
      <c r="K218" s="145"/>
      <c r="L218" s="145"/>
      <c r="M218" s="148"/>
      <c r="N218" s="4"/>
      <c r="O218" s="7"/>
      <c r="P218" s="28" t="str">
        <f t="shared" si="78"/>
        <v xml:space="preserve"> </v>
      </c>
      <c r="R218" s="28" t="str">
        <f t="shared" si="78"/>
        <v xml:space="preserve"> </v>
      </c>
      <c r="S218" s="28" t="str">
        <f t="shared" si="78"/>
        <v xml:space="preserve"> </v>
      </c>
      <c r="V218" s="28" t="str">
        <f t="shared" si="78"/>
        <v xml:space="preserve"> </v>
      </c>
      <c r="W218" s="28" t="str">
        <f t="shared" si="78"/>
        <v xml:space="preserve"> </v>
      </c>
      <c r="X218" s="28" t="str">
        <f t="shared" si="78"/>
        <v xml:space="preserve"> </v>
      </c>
      <c r="Y218" s="28" t="str">
        <f t="shared" si="78"/>
        <v xml:space="preserve"> </v>
      </c>
      <c r="Z218" s="28" t="str">
        <f t="shared" si="78"/>
        <v xml:space="preserve"> </v>
      </c>
      <c r="AA218" s="28" t="str">
        <f t="shared" si="78"/>
        <v xml:space="preserve"> </v>
      </c>
      <c r="AB218" s="28" t="str">
        <f t="shared" si="78"/>
        <v xml:space="preserve"> </v>
      </c>
      <c r="AC218" s="28" t="str">
        <f t="shared" si="78"/>
        <v xml:space="preserve"> </v>
      </c>
      <c r="AD218" s="28" t="str">
        <f t="shared" si="78"/>
        <v xml:space="preserve"> </v>
      </c>
      <c r="AE218" s="28" t="str">
        <f t="shared" si="78"/>
        <v xml:space="preserve"> </v>
      </c>
      <c r="AF218" s="28" t="str">
        <f t="shared" si="78"/>
        <v xml:space="preserve"> </v>
      </c>
      <c r="AG218" s="28" t="str">
        <f t="shared" si="78"/>
        <v xml:space="preserve"> </v>
      </c>
      <c r="AH218" s="28" t="str">
        <f t="shared" si="78"/>
        <v xml:space="preserve"> </v>
      </c>
      <c r="AI218" s="28" t="str">
        <f t="shared" si="78"/>
        <v xml:space="preserve"> </v>
      </c>
      <c r="AJ218" s="28" t="str">
        <f t="shared" si="78"/>
        <v xml:space="preserve"> </v>
      </c>
      <c r="AK218" s="28" t="str">
        <f t="shared" si="78"/>
        <v xml:space="preserve"> </v>
      </c>
      <c r="AL218" s="28" t="str">
        <f t="shared" si="78"/>
        <v xml:space="preserve"> </v>
      </c>
      <c r="AM218" s="28" t="str">
        <f t="shared" si="78"/>
        <v xml:space="preserve"> </v>
      </c>
      <c r="AN218" s="28" t="str">
        <f t="shared" si="78"/>
        <v xml:space="preserve"> </v>
      </c>
    </row>
    <row r="219" spans="1:40" x14ac:dyDescent="0.15">
      <c r="A219" s="168"/>
      <c r="B219" s="168"/>
      <c r="C219" s="166"/>
      <c r="D219" s="167"/>
      <c r="E219" s="168"/>
      <c r="F219" s="168"/>
      <c r="G219" s="169"/>
      <c r="H219" s="169"/>
      <c r="I219" s="170"/>
      <c r="J219" s="170"/>
      <c r="K219" s="159"/>
      <c r="L219" s="159"/>
      <c r="M219" s="160"/>
      <c r="N219" s="4" t="str">
        <f t="shared" ref="N219:N227" ca="1" si="81">IF(YEAR(L219)=YEAR(TODAY()),IF(MONTH(L219)-MONTH(TODAY())&gt;0,IF(MONTH(L219)-MONTH(TODAY())&lt;=3,"Renovar Contrato?",""),""),"")</f>
        <v/>
      </c>
      <c r="O219" s="47">
        <f>SUM(P219:AN219)</f>
        <v>25.013888888888893</v>
      </c>
      <c r="P219" s="22">
        <f t="shared" ref="P219:AN219" si="82">SUM(P221:P235)</f>
        <v>0</v>
      </c>
      <c r="Q219" s="22">
        <f t="shared" si="82"/>
        <v>8</v>
      </c>
      <c r="R219" s="22">
        <f t="shared" si="82"/>
        <v>0</v>
      </c>
      <c r="S219" s="22">
        <f t="shared" si="82"/>
        <v>0</v>
      </c>
      <c r="T219" s="22">
        <f t="shared" si="82"/>
        <v>17.013888888888893</v>
      </c>
      <c r="U219" s="22">
        <f t="shared" si="82"/>
        <v>0</v>
      </c>
      <c r="V219" s="22">
        <f t="shared" si="82"/>
        <v>0</v>
      </c>
      <c r="W219" s="22">
        <f t="shared" si="82"/>
        <v>0</v>
      </c>
      <c r="X219" s="22">
        <f t="shared" si="82"/>
        <v>0</v>
      </c>
      <c r="Y219" s="22">
        <f t="shared" si="82"/>
        <v>0</v>
      </c>
      <c r="Z219" s="22">
        <f t="shared" si="82"/>
        <v>0</v>
      </c>
      <c r="AA219" s="22">
        <f t="shared" si="82"/>
        <v>0</v>
      </c>
      <c r="AB219" s="22">
        <f t="shared" si="82"/>
        <v>0</v>
      </c>
      <c r="AC219" s="22">
        <f t="shared" si="82"/>
        <v>0</v>
      </c>
      <c r="AD219" s="22">
        <f t="shared" si="82"/>
        <v>0</v>
      </c>
      <c r="AE219" s="22">
        <f t="shared" si="82"/>
        <v>0</v>
      </c>
      <c r="AF219" s="22">
        <f t="shared" si="82"/>
        <v>0</v>
      </c>
      <c r="AG219" s="22">
        <f t="shared" si="82"/>
        <v>0</v>
      </c>
      <c r="AH219" s="22">
        <f t="shared" si="82"/>
        <v>0</v>
      </c>
      <c r="AI219" s="22">
        <f t="shared" si="82"/>
        <v>0</v>
      </c>
      <c r="AJ219" s="22">
        <f t="shared" si="82"/>
        <v>0</v>
      </c>
      <c r="AK219" s="22">
        <f t="shared" si="82"/>
        <v>0</v>
      </c>
      <c r="AL219" s="22">
        <f t="shared" si="82"/>
        <v>0</v>
      </c>
      <c r="AM219" s="22">
        <f t="shared" si="82"/>
        <v>0</v>
      </c>
      <c r="AN219" s="22">
        <f t="shared" si="82"/>
        <v>0</v>
      </c>
    </row>
    <row r="220" spans="1:40" x14ac:dyDescent="0.15">
      <c r="A220" s="171"/>
      <c r="B220" s="171" t="s">
        <v>54</v>
      </c>
      <c r="C220" s="161" t="s">
        <v>542</v>
      </c>
      <c r="D220" s="142" t="s">
        <v>10</v>
      </c>
      <c r="E220" s="143"/>
      <c r="F220" s="109"/>
      <c r="G220" s="182"/>
      <c r="H220" s="109"/>
      <c r="I220" s="144">
        <f>SUM(I221:I227)</f>
        <v>24</v>
      </c>
      <c r="J220" s="107">
        <f>I220/2</f>
        <v>12</v>
      </c>
      <c r="K220" s="231" t="s">
        <v>564</v>
      </c>
      <c r="L220" s="108">
        <v>44819</v>
      </c>
      <c r="M220" s="83">
        <v>1</v>
      </c>
      <c r="N220" s="4" t="str">
        <f t="shared" ca="1" si="81"/>
        <v/>
      </c>
      <c r="O220" s="47">
        <f>SUM(P220:AN220)</f>
        <v>1.0422453703703705</v>
      </c>
      <c r="P220" s="21">
        <f>P219/24</f>
        <v>0</v>
      </c>
      <c r="Q220" s="21">
        <f t="shared" ref="Q220:AJ220" si="83">Q219/24</f>
        <v>0.33333333333333331</v>
      </c>
      <c r="R220" s="21">
        <f t="shared" si="83"/>
        <v>0</v>
      </c>
      <c r="S220" s="21">
        <f t="shared" si="83"/>
        <v>0</v>
      </c>
      <c r="T220" s="21">
        <f t="shared" si="83"/>
        <v>0.7089120370370372</v>
      </c>
      <c r="U220" s="21">
        <f t="shared" si="83"/>
        <v>0</v>
      </c>
      <c r="V220" s="21">
        <f t="shared" si="83"/>
        <v>0</v>
      </c>
      <c r="W220" s="21">
        <f t="shared" si="83"/>
        <v>0</v>
      </c>
      <c r="X220" s="21">
        <f t="shared" si="83"/>
        <v>0</v>
      </c>
      <c r="Y220" s="21">
        <f t="shared" si="83"/>
        <v>0</v>
      </c>
      <c r="Z220" s="21">
        <f t="shared" si="83"/>
        <v>0</v>
      </c>
      <c r="AA220" s="21">
        <f t="shared" si="83"/>
        <v>0</v>
      </c>
      <c r="AB220" s="21">
        <f t="shared" si="83"/>
        <v>0</v>
      </c>
      <c r="AC220" s="21">
        <f t="shared" si="83"/>
        <v>0</v>
      </c>
      <c r="AD220" s="21">
        <f t="shared" si="83"/>
        <v>0</v>
      </c>
      <c r="AE220" s="21">
        <f t="shared" si="83"/>
        <v>0</v>
      </c>
      <c r="AF220" s="21">
        <f t="shared" si="83"/>
        <v>0</v>
      </c>
      <c r="AG220" s="21">
        <f t="shared" si="83"/>
        <v>0</v>
      </c>
      <c r="AH220" s="21">
        <f t="shared" si="83"/>
        <v>0</v>
      </c>
      <c r="AI220" s="21">
        <f t="shared" si="83"/>
        <v>0</v>
      </c>
      <c r="AJ220" s="21">
        <f t="shared" si="83"/>
        <v>0</v>
      </c>
      <c r="AK220" s="21">
        <f>AK219/24</f>
        <v>0</v>
      </c>
      <c r="AL220" s="21">
        <f>AL219/24</f>
        <v>0</v>
      </c>
      <c r="AM220" s="21">
        <f t="shared" ref="AM220:AN220" si="84">AM219/24</f>
        <v>0</v>
      </c>
      <c r="AN220" s="21">
        <f t="shared" si="84"/>
        <v>0</v>
      </c>
    </row>
    <row r="221" spans="1:40" x14ac:dyDescent="0.15">
      <c r="A221" s="146"/>
      <c r="B221" s="146"/>
      <c r="C221" s="348"/>
      <c r="D221" s="142"/>
      <c r="E221" s="75" t="s">
        <v>167</v>
      </c>
      <c r="F221" s="68" t="s">
        <v>13</v>
      </c>
      <c r="G221" s="76" t="s">
        <v>56</v>
      </c>
      <c r="H221" s="59">
        <v>2</v>
      </c>
      <c r="I221" s="107">
        <f>SUM(H221:H226)</f>
        <v>12</v>
      </c>
      <c r="J221" s="107"/>
      <c r="K221" s="145"/>
      <c r="L221" s="145"/>
      <c r="M221" s="148"/>
      <c r="N221" s="4" t="str">
        <f t="shared" ca="1" si="81"/>
        <v/>
      </c>
      <c r="O221" s="7"/>
      <c r="P221" s="28" t="str">
        <f t="shared" ref="P221:AE222" si="85">IF($F221=P$1,$H221," ")</f>
        <v xml:space="preserve"> </v>
      </c>
      <c r="Q221" s="28">
        <f t="shared" si="85"/>
        <v>2</v>
      </c>
      <c r="R221" s="28" t="str">
        <f t="shared" si="85"/>
        <v xml:space="preserve"> </v>
      </c>
      <c r="S221" s="28" t="str">
        <f t="shared" si="85"/>
        <v xml:space="preserve"> </v>
      </c>
      <c r="T221" s="28" t="str">
        <f t="shared" si="85"/>
        <v xml:space="preserve"> </v>
      </c>
      <c r="U221" s="28" t="str">
        <f t="shared" si="85"/>
        <v xml:space="preserve"> </v>
      </c>
      <c r="V221" s="28" t="str">
        <f t="shared" si="85"/>
        <v xml:space="preserve"> </v>
      </c>
      <c r="W221" s="28" t="str">
        <f t="shared" si="85"/>
        <v xml:space="preserve"> </v>
      </c>
      <c r="X221" s="28" t="str">
        <f t="shared" si="85"/>
        <v xml:space="preserve"> </v>
      </c>
      <c r="Y221" s="28" t="str">
        <f t="shared" si="85"/>
        <v xml:space="preserve"> </v>
      </c>
      <c r="Z221" s="28" t="str">
        <f t="shared" si="85"/>
        <v xml:space="preserve"> </v>
      </c>
      <c r="AA221" s="28" t="str">
        <f t="shared" si="85"/>
        <v xml:space="preserve"> </v>
      </c>
      <c r="AB221" s="28" t="str">
        <f t="shared" si="85"/>
        <v xml:space="preserve"> </v>
      </c>
      <c r="AC221" s="28" t="str">
        <f t="shared" si="85"/>
        <v xml:space="preserve"> </v>
      </c>
      <c r="AD221" s="28" t="str">
        <f t="shared" si="85"/>
        <v xml:space="preserve"> </v>
      </c>
      <c r="AE221" s="28" t="str">
        <f t="shared" si="85"/>
        <v xml:space="preserve"> </v>
      </c>
      <c r="AF221" s="28" t="str">
        <f t="shared" ref="AF221:AN222" si="86">IF($F221=AF$1,$H221," ")</f>
        <v xml:space="preserve"> </v>
      </c>
      <c r="AG221" s="28" t="str">
        <f t="shared" si="86"/>
        <v xml:space="preserve"> </v>
      </c>
      <c r="AH221" s="28" t="str">
        <f t="shared" si="86"/>
        <v xml:space="preserve"> </v>
      </c>
      <c r="AI221" s="28" t="str">
        <f t="shared" si="86"/>
        <v xml:space="preserve"> </v>
      </c>
      <c r="AJ221" s="28" t="str">
        <f t="shared" si="86"/>
        <v xml:space="preserve"> </v>
      </c>
      <c r="AK221" s="28" t="str">
        <f t="shared" si="86"/>
        <v xml:space="preserve"> </v>
      </c>
      <c r="AL221" s="28" t="str">
        <f t="shared" si="86"/>
        <v xml:space="preserve"> </v>
      </c>
      <c r="AM221" s="28" t="str">
        <f t="shared" si="86"/>
        <v xml:space="preserve"> </v>
      </c>
      <c r="AN221" s="28" t="str">
        <f t="shared" si="86"/>
        <v xml:space="preserve"> </v>
      </c>
    </row>
    <row r="222" spans="1:40" x14ac:dyDescent="0.15">
      <c r="A222" s="146"/>
      <c r="B222" s="146"/>
      <c r="C222" s="1"/>
      <c r="D222" s="142"/>
      <c r="E222" s="105" t="s">
        <v>168</v>
      </c>
      <c r="F222" s="59" t="s">
        <v>13</v>
      </c>
      <c r="G222" s="60" t="s">
        <v>56</v>
      </c>
      <c r="H222" s="59">
        <v>2</v>
      </c>
      <c r="I222" s="107"/>
      <c r="J222" s="107"/>
      <c r="K222" s="145"/>
      <c r="L222" s="145"/>
      <c r="M222" s="148"/>
      <c r="N222" s="4" t="str">
        <f t="shared" ca="1" si="81"/>
        <v/>
      </c>
      <c r="O222" s="7"/>
      <c r="P222" s="28" t="str">
        <f t="shared" si="85"/>
        <v xml:space="preserve"> </v>
      </c>
      <c r="Q222" s="28">
        <f t="shared" si="85"/>
        <v>2</v>
      </c>
      <c r="R222" s="28" t="str">
        <f t="shared" si="85"/>
        <v xml:space="preserve"> </v>
      </c>
      <c r="S222" s="28" t="str">
        <f t="shared" si="85"/>
        <v xml:space="preserve"> </v>
      </c>
      <c r="T222" s="28" t="str">
        <f t="shared" si="85"/>
        <v xml:space="preserve"> </v>
      </c>
      <c r="U222" s="28" t="str">
        <f t="shared" si="85"/>
        <v xml:space="preserve"> </v>
      </c>
      <c r="V222" s="28" t="str">
        <f t="shared" si="85"/>
        <v xml:space="preserve"> </v>
      </c>
      <c r="W222" s="28" t="str">
        <f t="shared" si="85"/>
        <v xml:space="preserve"> </v>
      </c>
      <c r="X222" s="28" t="str">
        <f t="shared" si="85"/>
        <v xml:space="preserve"> </v>
      </c>
      <c r="Y222" s="28" t="str">
        <f t="shared" si="85"/>
        <v xml:space="preserve"> </v>
      </c>
      <c r="Z222" s="28" t="str">
        <f t="shared" si="85"/>
        <v xml:space="preserve"> </v>
      </c>
      <c r="AA222" s="28" t="str">
        <f t="shared" si="85"/>
        <v xml:space="preserve"> </v>
      </c>
      <c r="AB222" s="28" t="str">
        <f t="shared" si="85"/>
        <v xml:space="preserve"> </v>
      </c>
      <c r="AC222" s="28" t="str">
        <f t="shared" si="85"/>
        <v xml:space="preserve"> </v>
      </c>
      <c r="AD222" s="28" t="str">
        <f t="shared" si="85"/>
        <v xml:space="preserve"> </v>
      </c>
      <c r="AE222" s="28" t="str">
        <f t="shared" si="85"/>
        <v xml:space="preserve"> </v>
      </c>
      <c r="AF222" s="28" t="str">
        <f t="shared" si="86"/>
        <v xml:space="preserve"> </v>
      </c>
      <c r="AG222" s="28" t="str">
        <f t="shared" si="86"/>
        <v xml:space="preserve"> </v>
      </c>
      <c r="AH222" s="28" t="str">
        <f t="shared" si="86"/>
        <v xml:space="preserve"> </v>
      </c>
      <c r="AI222" s="28" t="str">
        <f t="shared" si="86"/>
        <v xml:space="preserve"> </v>
      </c>
      <c r="AJ222" s="28" t="str">
        <f t="shared" si="86"/>
        <v xml:space="preserve"> </v>
      </c>
      <c r="AK222" s="28" t="str">
        <f t="shared" si="86"/>
        <v xml:space="preserve"> </v>
      </c>
      <c r="AL222" s="28" t="str">
        <f t="shared" si="86"/>
        <v xml:space="preserve"> </v>
      </c>
      <c r="AM222" s="28" t="str">
        <f t="shared" si="86"/>
        <v xml:space="preserve"> </v>
      </c>
      <c r="AN222" s="28" t="str">
        <f t="shared" si="86"/>
        <v xml:space="preserve"> </v>
      </c>
    </row>
    <row r="223" spans="1:40" x14ac:dyDescent="0.15">
      <c r="A223" s="146"/>
      <c r="B223" s="146"/>
      <c r="C223" s="1"/>
      <c r="D223" s="142"/>
      <c r="E223" s="73" t="s">
        <v>246</v>
      </c>
      <c r="F223" s="68" t="s">
        <v>13</v>
      </c>
      <c r="G223" s="76" t="s">
        <v>62</v>
      </c>
      <c r="H223" s="68">
        <v>2</v>
      </c>
      <c r="I223" s="107"/>
      <c r="J223" s="107"/>
      <c r="K223" s="145"/>
      <c r="L223" s="145"/>
      <c r="M223" s="148"/>
      <c r="N223" s="4"/>
      <c r="O223" s="7"/>
    </row>
    <row r="224" spans="1:40" x14ac:dyDescent="0.15">
      <c r="A224" s="146"/>
      <c r="B224" s="146"/>
      <c r="C224" s="1"/>
      <c r="D224" s="142"/>
      <c r="E224" s="75" t="s">
        <v>135</v>
      </c>
      <c r="F224" s="68" t="s">
        <v>13</v>
      </c>
      <c r="G224" s="76" t="s">
        <v>62</v>
      </c>
      <c r="H224" s="68">
        <v>2</v>
      </c>
      <c r="I224" s="107"/>
      <c r="J224" s="107"/>
      <c r="K224" s="145"/>
      <c r="L224" s="145"/>
      <c r="M224" s="148"/>
      <c r="N224" s="4"/>
      <c r="O224" s="7"/>
    </row>
    <row r="225" spans="1:40" x14ac:dyDescent="0.15">
      <c r="A225" s="146"/>
      <c r="B225" s="146"/>
      <c r="C225" s="1"/>
      <c r="D225" s="142"/>
      <c r="E225" s="73" t="s">
        <v>103</v>
      </c>
      <c r="F225" s="68" t="s">
        <v>13</v>
      </c>
      <c r="G225" s="76" t="s">
        <v>62</v>
      </c>
      <c r="H225" s="68">
        <v>2</v>
      </c>
      <c r="I225" s="107"/>
      <c r="J225" s="107"/>
      <c r="K225" s="145"/>
      <c r="L225" s="145"/>
      <c r="M225" s="148"/>
      <c r="N225" s="4"/>
      <c r="O225" s="7"/>
    </row>
    <row r="226" spans="1:40" x14ac:dyDescent="0.15">
      <c r="A226" s="146"/>
      <c r="B226" s="146"/>
      <c r="C226" s="1"/>
      <c r="D226" s="142"/>
      <c r="E226" s="105" t="s">
        <v>268</v>
      </c>
      <c r="F226" s="59" t="s">
        <v>13</v>
      </c>
      <c r="G226" s="60" t="s">
        <v>55</v>
      </c>
      <c r="H226" s="59">
        <v>2</v>
      </c>
      <c r="I226" s="107"/>
      <c r="J226" s="107"/>
      <c r="K226" s="145"/>
      <c r="L226" s="145"/>
      <c r="M226" s="148"/>
      <c r="N226" s="4"/>
      <c r="O226" s="7"/>
    </row>
    <row r="227" spans="1:40" x14ac:dyDescent="0.15">
      <c r="A227" s="115"/>
      <c r="B227" s="115"/>
      <c r="C227" s="150"/>
      <c r="D227" s="142"/>
      <c r="E227" s="105" t="s">
        <v>184</v>
      </c>
      <c r="F227" s="59" t="s">
        <v>13</v>
      </c>
      <c r="G227" s="60" t="s">
        <v>58</v>
      </c>
      <c r="H227" s="59">
        <v>4</v>
      </c>
      <c r="I227" s="107">
        <f>SUM(H227:H231)</f>
        <v>12</v>
      </c>
      <c r="J227" s="107"/>
      <c r="K227" s="145"/>
      <c r="L227" s="145"/>
      <c r="M227" s="148"/>
      <c r="N227" s="4" t="str">
        <f t="shared" ca="1" si="81"/>
        <v/>
      </c>
      <c r="O227" s="7"/>
      <c r="P227" s="28" t="str">
        <f t="shared" ref="P227:AN227" si="87">IF($F227=P$1,$H227," ")</f>
        <v xml:space="preserve"> </v>
      </c>
      <c r="Q227" s="28">
        <f t="shared" si="87"/>
        <v>4</v>
      </c>
      <c r="R227" s="28" t="str">
        <f t="shared" si="87"/>
        <v xml:space="preserve"> </v>
      </c>
      <c r="S227" s="28" t="str">
        <f t="shared" si="87"/>
        <v xml:space="preserve"> </v>
      </c>
      <c r="T227" s="28" t="str">
        <f t="shared" si="87"/>
        <v xml:space="preserve"> </v>
      </c>
      <c r="U227" s="28" t="str">
        <f t="shared" si="87"/>
        <v xml:space="preserve"> </v>
      </c>
      <c r="V227" s="28" t="str">
        <f t="shared" si="87"/>
        <v xml:space="preserve"> </v>
      </c>
      <c r="W227" s="28" t="str">
        <f t="shared" si="87"/>
        <v xml:space="preserve"> </v>
      </c>
      <c r="X227" s="28" t="str">
        <f t="shared" si="87"/>
        <v xml:space="preserve"> </v>
      </c>
      <c r="Y227" s="28" t="str">
        <f t="shared" si="87"/>
        <v xml:space="preserve"> </v>
      </c>
      <c r="Z227" s="28" t="str">
        <f t="shared" si="87"/>
        <v xml:space="preserve"> </v>
      </c>
      <c r="AA227" s="28" t="str">
        <f t="shared" si="87"/>
        <v xml:space="preserve"> </v>
      </c>
      <c r="AB227" s="28" t="str">
        <f t="shared" si="87"/>
        <v xml:space="preserve"> </v>
      </c>
      <c r="AC227" s="28" t="str">
        <f t="shared" si="87"/>
        <v xml:space="preserve"> </v>
      </c>
      <c r="AD227" s="28" t="str">
        <f t="shared" si="87"/>
        <v xml:space="preserve"> </v>
      </c>
      <c r="AE227" s="28" t="str">
        <f t="shared" si="87"/>
        <v xml:space="preserve"> </v>
      </c>
      <c r="AF227" s="28" t="str">
        <f t="shared" si="87"/>
        <v xml:space="preserve"> </v>
      </c>
      <c r="AG227" s="28" t="str">
        <f t="shared" si="87"/>
        <v xml:space="preserve"> </v>
      </c>
      <c r="AH227" s="28" t="str">
        <f t="shared" si="87"/>
        <v xml:space="preserve"> </v>
      </c>
      <c r="AI227" s="28" t="str">
        <f t="shared" si="87"/>
        <v xml:space="preserve"> </v>
      </c>
      <c r="AJ227" s="28" t="str">
        <f t="shared" si="87"/>
        <v xml:space="preserve"> </v>
      </c>
      <c r="AK227" s="28" t="str">
        <f t="shared" si="87"/>
        <v xml:space="preserve"> </v>
      </c>
      <c r="AL227" s="28" t="str">
        <f t="shared" si="87"/>
        <v xml:space="preserve"> </v>
      </c>
      <c r="AM227" s="28" t="str">
        <f t="shared" si="87"/>
        <v xml:space="preserve"> </v>
      </c>
      <c r="AN227" s="28" t="str">
        <f t="shared" si="87"/>
        <v xml:space="preserve"> </v>
      </c>
    </row>
    <row r="228" spans="1:40" x14ac:dyDescent="0.15">
      <c r="A228" s="115"/>
      <c r="B228" s="115"/>
      <c r="C228" s="150"/>
      <c r="D228" s="142"/>
      <c r="E228" s="105" t="s">
        <v>234</v>
      </c>
      <c r="F228" s="59" t="s">
        <v>18</v>
      </c>
      <c r="G228" s="60" t="s">
        <v>58</v>
      </c>
      <c r="H228" s="165">
        <v>2</v>
      </c>
      <c r="I228" s="157"/>
      <c r="J228" s="107"/>
      <c r="K228" s="145"/>
      <c r="L228" s="145"/>
      <c r="M228" s="148"/>
      <c r="N228" s="4"/>
      <c r="O228" s="7"/>
    </row>
    <row r="229" spans="1:40" x14ac:dyDescent="0.15">
      <c r="A229" s="115"/>
      <c r="B229" s="115"/>
      <c r="C229" s="150"/>
      <c r="D229" s="142"/>
      <c r="E229" s="105" t="s">
        <v>176</v>
      </c>
      <c r="F229" s="59" t="s">
        <v>18</v>
      </c>
      <c r="G229" s="60" t="s">
        <v>58</v>
      </c>
      <c r="H229" s="165">
        <v>2</v>
      </c>
      <c r="I229" s="157"/>
      <c r="J229" s="107"/>
      <c r="K229" s="145"/>
      <c r="L229" s="145"/>
      <c r="M229" s="148"/>
      <c r="N229" s="4"/>
      <c r="O229" s="7"/>
    </row>
    <row r="230" spans="1:40" x14ac:dyDescent="0.15">
      <c r="A230" s="115"/>
      <c r="B230" s="115"/>
      <c r="C230" s="150"/>
      <c r="D230" s="142"/>
      <c r="E230" s="105" t="s">
        <v>470</v>
      </c>
      <c r="F230" s="68" t="s">
        <v>24</v>
      </c>
      <c r="G230" s="60" t="s">
        <v>58</v>
      </c>
      <c r="H230" s="59">
        <v>2</v>
      </c>
      <c r="I230" s="157"/>
      <c r="J230" s="107"/>
      <c r="K230" s="145"/>
      <c r="L230" s="145"/>
      <c r="M230" s="148"/>
      <c r="N230" s="4"/>
      <c r="O230" s="7"/>
    </row>
    <row r="231" spans="1:40" x14ac:dyDescent="0.15">
      <c r="A231" s="115"/>
      <c r="B231" s="115"/>
      <c r="C231" s="150"/>
      <c r="D231" s="142"/>
      <c r="E231" s="105" t="s">
        <v>471</v>
      </c>
      <c r="F231" s="68" t="s">
        <v>24</v>
      </c>
      <c r="G231" s="60" t="s">
        <v>58</v>
      </c>
      <c r="H231" s="59">
        <v>2</v>
      </c>
      <c r="I231" s="157"/>
      <c r="J231" s="107"/>
      <c r="K231" s="145"/>
      <c r="L231" s="145"/>
      <c r="M231" s="148"/>
      <c r="N231" s="4"/>
      <c r="O231" s="7"/>
    </row>
    <row r="232" spans="1:40" x14ac:dyDescent="0.15">
      <c r="A232" s="168"/>
      <c r="B232" s="168"/>
      <c r="C232" s="166"/>
      <c r="D232" s="167"/>
      <c r="E232" s="168"/>
      <c r="F232" s="168"/>
      <c r="G232" s="169"/>
      <c r="H232" s="169"/>
      <c r="I232" s="170"/>
      <c r="J232" s="170"/>
      <c r="K232" s="159"/>
      <c r="L232" s="159"/>
      <c r="M232" s="160"/>
      <c r="N232" s="4" t="str">
        <f t="shared" ref="N232:N234" ca="1" si="88">IF(YEAR(L232)=YEAR(TODAY()),IF(MONTH(L232)-MONTH(TODAY())&gt;0,IF(MONTH(L232)-MONTH(TODAY())&lt;=3,"Renovar Contrato?",""),""),"")</f>
        <v/>
      </c>
      <c r="O232" s="47">
        <f>SUM(P232:AN232)</f>
        <v>16.333333333333336</v>
      </c>
      <c r="P232" s="22">
        <f t="shared" ref="P232:AN232" si="89">SUM(P234:P250)</f>
        <v>0</v>
      </c>
      <c r="Q232" s="22">
        <f t="shared" si="89"/>
        <v>0</v>
      </c>
      <c r="R232" s="22">
        <f t="shared" si="89"/>
        <v>0</v>
      </c>
      <c r="S232" s="22">
        <f t="shared" si="89"/>
        <v>0</v>
      </c>
      <c r="T232" s="22">
        <f t="shared" si="89"/>
        <v>16.333333333333336</v>
      </c>
      <c r="U232" s="22">
        <f t="shared" si="89"/>
        <v>0</v>
      </c>
      <c r="V232" s="22">
        <f t="shared" si="89"/>
        <v>0</v>
      </c>
      <c r="W232" s="22">
        <f t="shared" si="89"/>
        <v>0</v>
      </c>
      <c r="X232" s="22">
        <f t="shared" si="89"/>
        <v>0</v>
      </c>
      <c r="Y232" s="22">
        <f t="shared" si="89"/>
        <v>0</v>
      </c>
      <c r="Z232" s="22">
        <f t="shared" si="89"/>
        <v>0</v>
      </c>
      <c r="AA232" s="22">
        <f t="shared" si="89"/>
        <v>0</v>
      </c>
      <c r="AB232" s="22">
        <f t="shared" si="89"/>
        <v>0</v>
      </c>
      <c r="AC232" s="22">
        <f t="shared" si="89"/>
        <v>0</v>
      </c>
      <c r="AD232" s="22">
        <f t="shared" si="89"/>
        <v>0</v>
      </c>
      <c r="AE232" s="22">
        <f t="shared" si="89"/>
        <v>0</v>
      </c>
      <c r="AF232" s="22">
        <f t="shared" si="89"/>
        <v>0</v>
      </c>
      <c r="AG232" s="22">
        <f t="shared" si="89"/>
        <v>0</v>
      </c>
      <c r="AH232" s="22">
        <f t="shared" si="89"/>
        <v>0</v>
      </c>
      <c r="AI232" s="22">
        <f t="shared" si="89"/>
        <v>0</v>
      </c>
      <c r="AJ232" s="22">
        <f t="shared" si="89"/>
        <v>0</v>
      </c>
      <c r="AK232" s="22">
        <f t="shared" si="89"/>
        <v>0</v>
      </c>
      <c r="AL232" s="22">
        <f t="shared" si="89"/>
        <v>0</v>
      </c>
      <c r="AM232" s="22">
        <f t="shared" si="89"/>
        <v>0</v>
      </c>
      <c r="AN232" s="22">
        <f t="shared" si="89"/>
        <v>0</v>
      </c>
    </row>
    <row r="233" spans="1:40" x14ac:dyDescent="0.15">
      <c r="A233" s="171" t="s">
        <v>575</v>
      </c>
      <c r="B233" s="171" t="s">
        <v>54</v>
      </c>
      <c r="C233" s="50" t="s">
        <v>576</v>
      </c>
      <c r="D233" s="142" t="s">
        <v>10</v>
      </c>
      <c r="E233" s="143"/>
      <c r="F233" s="109"/>
      <c r="G233" s="182"/>
      <c r="H233" s="109"/>
      <c r="I233" s="144">
        <f>SUM(I234:I235)</f>
        <v>13</v>
      </c>
      <c r="J233" s="107">
        <f>I233/2</f>
        <v>6.5</v>
      </c>
      <c r="K233" s="231">
        <v>44620</v>
      </c>
      <c r="L233" s="108">
        <v>44819</v>
      </c>
      <c r="M233" s="83">
        <v>1</v>
      </c>
      <c r="N233" s="4" t="str">
        <f t="shared" ca="1" si="88"/>
        <v/>
      </c>
      <c r="O233" s="47">
        <f>SUM(P233:AN233)</f>
        <v>0.68055555555555569</v>
      </c>
      <c r="P233" s="21">
        <f>P232/24</f>
        <v>0</v>
      </c>
      <c r="Q233" s="21">
        <f t="shared" ref="Q233:AJ233" si="90">Q232/24</f>
        <v>0</v>
      </c>
      <c r="R233" s="21">
        <f t="shared" si="90"/>
        <v>0</v>
      </c>
      <c r="S233" s="21">
        <f t="shared" si="90"/>
        <v>0</v>
      </c>
      <c r="T233" s="21">
        <f t="shared" si="90"/>
        <v>0.68055555555555569</v>
      </c>
      <c r="U233" s="21">
        <f t="shared" si="90"/>
        <v>0</v>
      </c>
      <c r="V233" s="21">
        <f t="shared" si="90"/>
        <v>0</v>
      </c>
      <c r="W233" s="21">
        <f t="shared" si="90"/>
        <v>0</v>
      </c>
      <c r="X233" s="21">
        <f t="shared" si="90"/>
        <v>0</v>
      </c>
      <c r="Y233" s="21">
        <f t="shared" si="90"/>
        <v>0</v>
      </c>
      <c r="Z233" s="21">
        <f t="shared" si="90"/>
        <v>0</v>
      </c>
      <c r="AA233" s="21">
        <f t="shared" si="90"/>
        <v>0</v>
      </c>
      <c r="AB233" s="21">
        <f t="shared" si="90"/>
        <v>0</v>
      </c>
      <c r="AC233" s="21">
        <f t="shared" si="90"/>
        <v>0</v>
      </c>
      <c r="AD233" s="21">
        <f t="shared" si="90"/>
        <v>0</v>
      </c>
      <c r="AE233" s="21">
        <f t="shared" si="90"/>
        <v>0</v>
      </c>
      <c r="AF233" s="21">
        <f t="shared" si="90"/>
        <v>0</v>
      </c>
      <c r="AG233" s="21">
        <f t="shared" si="90"/>
        <v>0</v>
      </c>
      <c r="AH233" s="21">
        <f t="shared" si="90"/>
        <v>0</v>
      </c>
      <c r="AI233" s="21">
        <f t="shared" si="90"/>
        <v>0</v>
      </c>
      <c r="AJ233" s="21">
        <f t="shared" si="90"/>
        <v>0</v>
      </c>
      <c r="AK233" s="21">
        <f>AK232/24</f>
        <v>0</v>
      </c>
      <c r="AL233" s="21">
        <f>AL232/24</f>
        <v>0</v>
      </c>
      <c r="AM233" s="21">
        <f t="shared" ref="AM233:AN233" si="91">AM232/24</f>
        <v>0</v>
      </c>
      <c r="AN233" s="21">
        <f t="shared" si="91"/>
        <v>0</v>
      </c>
    </row>
    <row r="234" spans="1:40" x14ac:dyDescent="0.15">
      <c r="A234" s="146"/>
      <c r="B234" s="146"/>
      <c r="C234" s="348"/>
      <c r="D234" s="142"/>
      <c r="E234" s="143"/>
      <c r="F234" s="109"/>
      <c r="G234" s="182"/>
      <c r="H234" s="109"/>
      <c r="I234" s="107">
        <f>SUM(H234:H234)</f>
        <v>0</v>
      </c>
      <c r="J234" s="107"/>
      <c r="K234" s="145"/>
      <c r="L234" s="145"/>
      <c r="M234" s="148"/>
      <c r="N234" s="4" t="str">
        <f t="shared" ca="1" si="88"/>
        <v/>
      </c>
      <c r="O234" s="7"/>
      <c r="P234" s="28" t="str">
        <f t="shared" ref="P234:AN235" si="92">IF($F234=P$1,$H234," ")</f>
        <v xml:space="preserve"> </v>
      </c>
      <c r="Q234" s="28" t="str">
        <f t="shared" si="92"/>
        <v xml:space="preserve"> </v>
      </c>
      <c r="R234" s="28" t="str">
        <f t="shared" si="92"/>
        <v xml:space="preserve"> </v>
      </c>
      <c r="S234" s="28" t="str">
        <f t="shared" si="92"/>
        <v xml:space="preserve"> </v>
      </c>
      <c r="T234" s="28" t="str">
        <f t="shared" si="92"/>
        <v xml:space="preserve"> </v>
      </c>
      <c r="U234" s="28" t="str">
        <f t="shared" si="92"/>
        <v xml:space="preserve"> </v>
      </c>
      <c r="V234" s="28" t="str">
        <f t="shared" si="92"/>
        <v xml:space="preserve"> </v>
      </c>
      <c r="W234" s="28" t="str">
        <f t="shared" si="92"/>
        <v xml:space="preserve"> </v>
      </c>
      <c r="X234" s="28" t="str">
        <f t="shared" si="92"/>
        <v xml:space="preserve"> </v>
      </c>
      <c r="Y234" s="28" t="str">
        <f t="shared" si="92"/>
        <v xml:space="preserve"> </v>
      </c>
      <c r="Z234" s="28" t="str">
        <f t="shared" si="92"/>
        <v xml:space="preserve"> </v>
      </c>
      <c r="AA234" s="28" t="str">
        <f t="shared" si="92"/>
        <v xml:space="preserve"> </v>
      </c>
      <c r="AB234" s="28" t="str">
        <f t="shared" si="92"/>
        <v xml:space="preserve"> </v>
      </c>
      <c r="AC234" s="28" t="str">
        <f t="shared" si="92"/>
        <v xml:space="preserve"> </v>
      </c>
      <c r="AD234" s="28" t="str">
        <f t="shared" si="92"/>
        <v xml:space="preserve"> </v>
      </c>
      <c r="AE234" s="28" t="str">
        <f t="shared" si="92"/>
        <v xml:space="preserve"> </v>
      </c>
      <c r="AF234" s="28" t="str">
        <f t="shared" si="92"/>
        <v xml:space="preserve"> </v>
      </c>
      <c r="AG234" s="28" t="str">
        <f t="shared" si="92"/>
        <v xml:space="preserve"> </v>
      </c>
      <c r="AH234" s="28" t="str">
        <f t="shared" si="92"/>
        <v xml:space="preserve"> </v>
      </c>
      <c r="AI234" s="28" t="str">
        <f t="shared" si="92"/>
        <v xml:space="preserve"> </v>
      </c>
      <c r="AJ234" s="28" t="str">
        <f t="shared" si="92"/>
        <v xml:space="preserve"> </v>
      </c>
      <c r="AK234" s="28" t="str">
        <f t="shared" si="92"/>
        <v xml:space="preserve"> </v>
      </c>
      <c r="AL234" s="28" t="str">
        <f t="shared" si="92"/>
        <v xml:space="preserve"> </v>
      </c>
      <c r="AM234" s="28" t="str">
        <f t="shared" si="92"/>
        <v xml:space="preserve"> </v>
      </c>
      <c r="AN234" s="28" t="str">
        <f t="shared" si="92"/>
        <v xml:space="preserve"> </v>
      </c>
    </row>
    <row r="235" spans="1:40" x14ac:dyDescent="0.15">
      <c r="A235" s="115"/>
      <c r="B235" s="115"/>
      <c r="C235" s="150"/>
      <c r="D235" s="142"/>
      <c r="E235" s="105" t="s">
        <v>220</v>
      </c>
      <c r="F235" s="59" t="s">
        <v>13</v>
      </c>
      <c r="G235" s="60" t="s">
        <v>58</v>
      </c>
      <c r="H235" s="59">
        <v>4</v>
      </c>
      <c r="I235" s="107">
        <f>SUM(H235:H239)</f>
        <v>13</v>
      </c>
      <c r="J235" s="107"/>
      <c r="K235" s="145"/>
      <c r="L235" s="145"/>
      <c r="M235" s="148"/>
      <c r="N235" s="4"/>
      <c r="O235" s="7"/>
      <c r="P235" s="28" t="str">
        <f>IF($F235=P$1,$H235," ")</f>
        <v xml:space="preserve"> </v>
      </c>
      <c r="R235" s="28" t="str">
        <f>IF($F235=R$1,$H235," ")</f>
        <v xml:space="preserve"> </v>
      </c>
      <c r="S235" s="28" t="str">
        <f>IF($F235=S$1,$H235," ")</f>
        <v xml:space="preserve"> </v>
      </c>
      <c r="V235" s="28" t="str">
        <f t="shared" si="92"/>
        <v xml:space="preserve"> </v>
      </c>
      <c r="W235" s="28" t="str">
        <f t="shared" si="92"/>
        <v xml:space="preserve"> </v>
      </c>
      <c r="X235" s="28" t="str">
        <f t="shared" si="92"/>
        <v xml:space="preserve"> </v>
      </c>
      <c r="Y235" s="28" t="str">
        <f t="shared" si="92"/>
        <v xml:space="preserve"> </v>
      </c>
      <c r="Z235" s="28" t="str">
        <f t="shared" si="92"/>
        <v xml:space="preserve"> </v>
      </c>
      <c r="AA235" s="28" t="str">
        <f t="shared" si="92"/>
        <v xml:space="preserve"> </v>
      </c>
      <c r="AB235" s="28" t="str">
        <f t="shared" si="92"/>
        <v xml:space="preserve"> </v>
      </c>
      <c r="AC235" s="28" t="str">
        <f t="shared" si="92"/>
        <v xml:space="preserve"> </v>
      </c>
      <c r="AD235" s="28" t="str">
        <f t="shared" si="92"/>
        <v xml:space="preserve"> </v>
      </c>
      <c r="AE235" s="28" t="str">
        <f t="shared" si="92"/>
        <v xml:space="preserve"> </v>
      </c>
      <c r="AF235" s="28" t="str">
        <f t="shared" si="92"/>
        <v xml:space="preserve"> </v>
      </c>
      <c r="AG235" s="28" t="str">
        <f t="shared" si="92"/>
        <v xml:space="preserve"> </v>
      </c>
      <c r="AH235" s="28" t="str">
        <f t="shared" si="92"/>
        <v xml:space="preserve"> </v>
      </c>
      <c r="AI235" s="28" t="str">
        <f t="shared" si="92"/>
        <v xml:space="preserve"> </v>
      </c>
      <c r="AJ235" s="28" t="str">
        <f t="shared" si="92"/>
        <v xml:space="preserve"> </v>
      </c>
      <c r="AK235" s="28" t="str">
        <f t="shared" si="92"/>
        <v xml:space="preserve"> </v>
      </c>
      <c r="AL235" s="28" t="str">
        <f t="shared" si="92"/>
        <v xml:space="preserve"> </v>
      </c>
      <c r="AM235" s="28" t="str">
        <f t="shared" si="92"/>
        <v xml:space="preserve"> </v>
      </c>
      <c r="AN235" s="28" t="str">
        <f t="shared" si="92"/>
        <v xml:space="preserve"> </v>
      </c>
    </row>
    <row r="236" spans="1:40" x14ac:dyDescent="0.15">
      <c r="A236" s="115"/>
      <c r="B236" s="115"/>
      <c r="C236" s="150"/>
      <c r="D236" s="142"/>
      <c r="E236" s="105" t="s">
        <v>164</v>
      </c>
      <c r="F236" s="59" t="s">
        <v>14</v>
      </c>
      <c r="G236" s="60" t="s">
        <v>59</v>
      </c>
      <c r="H236" s="59">
        <v>4</v>
      </c>
      <c r="I236" s="157"/>
      <c r="J236" s="107"/>
      <c r="K236" s="145"/>
      <c r="L236" s="145"/>
      <c r="M236" s="148"/>
      <c r="N236" s="4"/>
      <c r="O236" s="7"/>
    </row>
    <row r="237" spans="1:40" x14ac:dyDescent="0.15">
      <c r="A237" s="115"/>
      <c r="B237" s="115"/>
      <c r="C237" s="150"/>
      <c r="D237" s="142"/>
      <c r="E237" s="48" t="s">
        <v>261</v>
      </c>
      <c r="F237" s="59" t="s">
        <v>24</v>
      </c>
      <c r="G237" s="76" t="s">
        <v>59</v>
      </c>
      <c r="H237" s="49">
        <v>1</v>
      </c>
      <c r="I237" s="157"/>
      <c r="J237" s="107"/>
      <c r="K237" s="145"/>
      <c r="L237" s="145"/>
      <c r="M237" s="148"/>
      <c r="N237" s="4"/>
      <c r="O237" s="7"/>
    </row>
    <row r="238" spans="1:40" x14ac:dyDescent="0.15">
      <c r="A238" s="115"/>
      <c r="B238" s="115"/>
      <c r="C238" s="150"/>
      <c r="D238" s="142"/>
      <c r="E238" s="48" t="s">
        <v>262</v>
      </c>
      <c r="F238" s="59" t="s">
        <v>24</v>
      </c>
      <c r="G238" s="76" t="s">
        <v>59</v>
      </c>
      <c r="H238" s="49">
        <v>2</v>
      </c>
      <c r="I238" s="157"/>
      <c r="J238" s="107"/>
      <c r="K238" s="145"/>
      <c r="L238" s="145"/>
      <c r="M238" s="148"/>
      <c r="N238" s="4"/>
      <c r="O238" s="7"/>
    </row>
    <row r="239" spans="1:40" x14ac:dyDescent="0.15">
      <c r="A239" s="115"/>
      <c r="B239" s="115"/>
      <c r="C239" s="150"/>
      <c r="D239" s="142"/>
      <c r="E239" s="105" t="s">
        <v>117</v>
      </c>
      <c r="F239" s="59" t="s">
        <v>14</v>
      </c>
      <c r="G239" s="60" t="s">
        <v>63</v>
      </c>
      <c r="H239" s="59">
        <v>2</v>
      </c>
      <c r="I239" s="157"/>
      <c r="J239" s="107"/>
      <c r="K239" s="145"/>
      <c r="L239" s="145"/>
      <c r="M239" s="148"/>
      <c r="N239" s="4"/>
      <c r="O239" s="7"/>
    </row>
    <row r="240" spans="1:40" x14ac:dyDescent="0.15">
      <c r="A240" s="187"/>
      <c r="B240" s="187"/>
      <c r="C240" s="188"/>
      <c r="D240" s="189"/>
      <c r="E240" s="190"/>
      <c r="F240" s="191"/>
      <c r="G240" s="192"/>
      <c r="H240" s="191"/>
      <c r="I240" s="193"/>
      <c r="J240" s="193"/>
      <c r="K240" s="194"/>
      <c r="L240" s="194"/>
      <c r="M240" s="195"/>
      <c r="N240" s="4" t="str">
        <f t="shared" ca="1" si="49"/>
        <v/>
      </c>
      <c r="O240" s="47">
        <f>SUM(P240:AN240)</f>
        <v>8</v>
      </c>
      <c r="P240" s="22">
        <f t="shared" ref="P240:AN240" si="93">SUM(P242:P245)</f>
        <v>0</v>
      </c>
      <c r="Q240" s="22">
        <f t="shared" si="93"/>
        <v>0</v>
      </c>
      <c r="R240" s="22">
        <f t="shared" si="93"/>
        <v>0</v>
      </c>
      <c r="S240" s="22">
        <f t="shared" si="93"/>
        <v>0</v>
      </c>
      <c r="T240" s="22">
        <f t="shared" si="93"/>
        <v>8</v>
      </c>
      <c r="U240" s="22">
        <f t="shared" si="93"/>
        <v>0</v>
      </c>
      <c r="V240" s="22">
        <f t="shared" si="93"/>
        <v>0</v>
      </c>
      <c r="W240" s="22">
        <f t="shared" si="93"/>
        <v>0</v>
      </c>
      <c r="X240" s="22">
        <f t="shared" si="93"/>
        <v>0</v>
      </c>
      <c r="Y240" s="22">
        <f t="shared" si="93"/>
        <v>0</v>
      </c>
      <c r="Z240" s="22">
        <f t="shared" si="93"/>
        <v>0</v>
      </c>
      <c r="AA240" s="22">
        <f t="shared" si="93"/>
        <v>0</v>
      </c>
      <c r="AB240" s="22">
        <f t="shared" si="93"/>
        <v>0</v>
      </c>
      <c r="AC240" s="22">
        <f t="shared" si="93"/>
        <v>0</v>
      </c>
      <c r="AD240" s="22">
        <f t="shared" si="93"/>
        <v>0</v>
      </c>
      <c r="AE240" s="22">
        <f t="shared" si="93"/>
        <v>0</v>
      </c>
      <c r="AF240" s="22">
        <f t="shared" si="93"/>
        <v>0</v>
      </c>
      <c r="AG240" s="22">
        <f t="shared" si="93"/>
        <v>0</v>
      </c>
      <c r="AH240" s="22">
        <f t="shared" si="93"/>
        <v>0</v>
      </c>
      <c r="AI240" s="22">
        <f t="shared" si="93"/>
        <v>0</v>
      </c>
      <c r="AJ240" s="22">
        <f t="shared" si="93"/>
        <v>0</v>
      </c>
      <c r="AK240" s="22">
        <f t="shared" si="93"/>
        <v>0</v>
      </c>
      <c r="AL240" s="22">
        <f t="shared" si="93"/>
        <v>0</v>
      </c>
      <c r="AM240" s="22">
        <f t="shared" si="93"/>
        <v>0</v>
      </c>
      <c r="AN240" s="22">
        <f t="shared" si="93"/>
        <v>0</v>
      </c>
    </row>
    <row r="241" spans="1:40" x14ac:dyDescent="0.15">
      <c r="A241" s="112" t="s">
        <v>155</v>
      </c>
      <c r="B241" s="171" t="s">
        <v>61</v>
      </c>
      <c r="C241" s="141" t="s">
        <v>156</v>
      </c>
      <c r="D241" s="142" t="s">
        <v>64</v>
      </c>
      <c r="E241" s="143"/>
      <c r="F241" s="61"/>
      <c r="G241" s="106"/>
      <c r="H241" s="109"/>
      <c r="I241" s="118">
        <f>SUM(I242:I245)</f>
        <v>8</v>
      </c>
      <c r="J241" s="107">
        <f>I241/2</f>
        <v>4</v>
      </c>
      <c r="K241" s="231">
        <v>44455</v>
      </c>
      <c r="L241" s="231">
        <v>44819</v>
      </c>
      <c r="M241" s="232">
        <v>0.3</v>
      </c>
      <c r="N241" s="4" t="str">
        <f t="shared" ca="1" si="49"/>
        <v/>
      </c>
      <c r="O241" s="47">
        <f>SUM(P241:AN241)</f>
        <v>0.33333333333333331</v>
      </c>
      <c r="P241" s="21">
        <f>P240/24</f>
        <v>0</v>
      </c>
      <c r="Q241" s="21">
        <f t="shared" ref="Q241:AJ241" si="94">Q240/24</f>
        <v>0</v>
      </c>
      <c r="R241" s="21">
        <f t="shared" si="94"/>
        <v>0</v>
      </c>
      <c r="S241" s="21">
        <f t="shared" si="94"/>
        <v>0</v>
      </c>
      <c r="T241" s="21">
        <f t="shared" si="94"/>
        <v>0.33333333333333331</v>
      </c>
      <c r="U241" s="21">
        <f t="shared" si="94"/>
        <v>0</v>
      </c>
      <c r="V241" s="21">
        <f t="shared" si="94"/>
        <v>0</v>
      </c>
      <c r="W241" s="21">
        <f t="shared" si="94"/>
        <v>0</v>
      </c>
      <c r="X241" s="21">
        <f t="shared" si="94"/>
        <v>0</v>
      </c>
      <c r="Y241" s="21">
        <f t="shared" si="94"/>
        <v>0</v>
      </c>
      <c r="Z241" s="21">
        <f t="shared" si="94"/>
        <v>0</v>
      </c>
      <c r="AA241" s="21">
        <f t="shared" si="94"/>
        <v>0</v>
      </c>
      <c r="AB241" s="21">
        <f t="shared" si="94"/>
        <v>0</v>
      </c>
      <c r="AC241" s="21">
        <f t="shared" si="94"/>
        <v>0</v>
      </c>
      <c r="AD241" s="21">
        <f t="shared" si="94"/>
        <v>0</v>
      </c>
      <c r="AE241" s="21">
        <f t="shared" si="94"/>
        <v>0</v>
      </c>
      <c r="AF241" s="21">
        <f t="shared" si="94"/>
        <v>0</v>
      </c>
      <c r="AG241" s="21">
        <f t="shared" si="94"/>
        <v>0</v>
      </c>
      <c r="AH241" s="21">
        <f t="shared" si="94"/>
        <v>0</v>
      </c>
      <c r="AI241" s="21">
        <f t="shared" si="94"/>
        <v>0</v>
      </c>
      <c r="AJ241" s="21">
        <f t="shared" si="94"/>
        <v>0</v>
      </c>
      <c r="AK241" s="21">
        <f>AK240/24</f>
        <v>0</v>
      </c>
      <c r="AL241" s="21">
        <f>AL240/24</f>
        <v>0</v>
      </c>
      <c r="AM241" s="21">
        <f t="shared" ref="AM241:AN241" si="95">AM240/24</f>
        <v>0</v>
      </c>
      <c r="AN241" s="21">
        <f t="shared" si="95"/>
        <v>0</v>
      </c>
    </row>
    <row r="242" spans="1:40" x14ac:dyDescent="0.15">
      <c r="A242" s="223"/>
      <c r="B242" s="196"/>
      <c r="C242" s="341"/>
      <c r="D242" s="86"/>
      <c r="E242" s="163" t="s">
        <v>138</v>
      </c>
      <c r="F242" s="172" t="s">
        <v>14</v>
      </c>
      <c r="G242" s="164" t="s">
        <v>62</v>
      </c>
      <c r="H242" s="172">
        <v>2</v>
      </c>
      <c r="I242" s="77">
        <f>SUM(H242:H243)</f>
        <v>4</v>
      </c>
      <c r="J242" s="77"/>
      <c r="K242" s="235"/>
      <c r="L242" s="235"/>
      <c r="M242" s="234"/>
      <c r="N242" s="4" t="str">
        <f t="shared" ca="1" si="49"/>
        <v/>
      </c>
      <c r="O242" s="7"/>
      <c r="P242" s="28" t="str">
        <f>IF($F242=P$1,$H242," ")</f>
        <v xml:space="preserve"> </v>
      </c>
      <c r="Q242" s="28" t="str">
        <f t="shared" ref="Q242:AF245" si="96">IF($F242=Q$1,$H242," ")</f>
        <v xml:space="preserve"> </v>
      </c>
      <c r="R242" s="28" t="str">
        <f t="shared" si="96"/>
        <v xml:space="preserve"> </v>
      </c>
      <c r="S242" s="28" t="str">
        <f t="shared" si="96"/>
        <v xml:space="preserve"> </v>
      </c>
      <c r="T242" s="28">
        <f t="shared" si="96"/>
        <v>2</v>
      </c>
      <c r="U242" s="28" t="str">
        <f t="shared" si="96"/>
        <v xml:space="preserve"> </v>
      </c>
      <c r="V242" s="28" t="str">
        <f t="shared" si="96"/>
        <v xml:space="preserve"> </v>
      </c>
      <c r="W242" s="28" t="str">
        <f t="shared" si="96"/>
        <v xml:space="preserve"> </v>
      </c>
      <c r="X242" s="28" t="str">
        <f t="shared" si="96"/>
        <v xml:space="preserve"> </v>
      </c>
      <c r="Y242" s="28" t="str">
        <f t="shared" si="96"/>
        <v xml:space="preserve"> </v>
      </c>
      <c r="Z242" s="28" t="str">
        <f t="shared" si="96"/>
        <v xml:space="preserve"> </v>
      </c>
      <c r="AA242" s="28" t="str">
        <f t="shared" si="96"/>
        <v xml:space="preserve"> </v>
      </c>
      <c r="AB242" s="28" t="str">
        <f t="shared" si="96"/>
        <v xml:space="preserve"> </v>
      </c>
      <c r="AC242" s="28" t="str">
        <f t="shared" si="96"/>
        <v xml:space="preserve"> </v>
      </c>
      <c r="AD242" s="28" t="str">
        <f t="shared" si="96"/>
        <v xml:space="preserve"> </v>
      </c>
      <c r="AE242" s="28" t="str">
        <f t="shared" si="96"/>
        <v xml:space="preserve"> </v>
      </c>
      <c r="AF242" s="28" t="str">
        <f t="shared" si="96"/>
        <v xml:space="preserve"> </v>
      </c>
      <c r="AG242" s="28" t="str">
        <f t="shared" ref="AG242:AN245" si="97">IF($F242=AG$1,$H242," ")</f>
        <v xml:space="preserve"> </v>
      </c>
      <c r="AH242" s="28" t="str">
        <f t="shared" si="97"/>
        <v xml:space="preserve"> </v>
      </c>
      <c r="AI242" s="28" t="str">
        <f t="shared" si="97"/>
        <v xml:space="preserve"> </v>
      </c>
      <c r="AJ242" s="28" t="str">
        <f t="shared" si="97"/>
        <v xml:space="preserve"> </v>
      </c>
      <c r="AK242" s="28" t="str">
        <f t="shared" si="97"/>
        <v xml:space="preserve"> </v>
      </c>
      <c r="AL242" s="28" t="str">
        <f t="shared" si="97"/>
        <v xml:space="preserve"> </v>
      </c>
      <c r="AM242" s="28" t="str">
        <f t="shared" si="97"/>
        <v xml:space="preserve"> </v>
      </c>
      <c r="AN242" s="28" t="str">
        <f t="shared" si="97"/>
        <v xml:space="preserve"> </v>
      </c>
    </row>
    <row r="243" spans="1:40" x14ac:dyDescent="0.15">
      <c r="A243" s="161"/>
      <c r="B243" s="196"/>
      <c r="C243" s="342"/>
      <c r="D243" s="86"/>
      <c r="E243" s="163" t="s">
        <v>90</v>
      </c>
      <c r="F243" s="59" t="s">
        <v>14</v>
      </c>
      <c r="G243" s="164" t="s">
        <v>62</v>
      </c>
      <c r="H243" s="59">
        <v>2</v>
      </c>
      <c r="I243" s="77"/>
      <c r="J243" s="77"/>
      <c r="K243" s="233"/>
      <c r="L243" s="233"/>
      <c r="M243" s="234"/>
      <c r="N243" s="4"/>
      <c r="O243" s="7"/>
      <c r="P243" s="28" t="str">
        <f t="shared" ref="P243:P245" si="98">IF($F243=P$1,$H243," ")</f>
        <v xml:space="preserve"> </v>
      </c>
      <c r="Q243" s="28" t="str">
        <f t="shared" si="96"/>
        <v xml:space="preserve"> </v>
      </c>
      <c r="R243" s="28" t="str">
        <f t="shared" si="96"/>
        <v xml:space="preserve"> </v>
      </c>
      <c r="S243" s="28" t="str">
        <f t="shared" si="96"/>
        <v xml:space="preserve"> </v>
      </c>
      <c r="T243" s="28">
        <f t="shared" si="96"/>
        <v>2</v>
      </c>
      <c r="U243" s="28" t="str">
        <f t="shared" si="96"/>
        <v xml:space="preserve"> </v>
      </c>
      <c r="V243" s="28" t="str">
        <f t="shared" si="96"/>
        <v xml:space="preserve"> </v>
      </c>
      <c r="W243" s="28" t="str">
        <f t="shared" si="96"/>
        <v xml:space="preserve"> </v>
      </c>
      <c r="X243" s="28" t="str">
        <f t="shared" si="96"/>
        <v xml:space="preserve"> </v>
      </c>
      <c r="Y243" s="28" t="str">
        <f t="shared" si="96"/>
        <v xml:space="preserve"> </v>
      </c>
      <c r="Z243" s="28" t="str">
        <f t="shared" si="96"/>
        <v xml:space="preserve"> </v>
      </c>
      <c r="AA243" s="28" t="str">
        <f t="shared" si="96"/>
        <v xml:space="preserve"> </v>
      </c>
      <c r="AB243" s="28" t="str">
        <f t="shared" si="96"/>
        <v xml:space="preserve"> </v>
      </c>
      <c r="AC243" s="28" t="str">
        <f t="shared" si="96"/>
        <v xml:space="preserve"> </v>
      </c>
      <c r="AD243" s="28" t="str">
        <f t="shared" si="96"/>
        <v xml:space="preserve"> </v>
      </c>
      <c r="AE243" s="28" t="str">
        <f t="shared" si="96"/>
        <v xml:space="preserve"> </v>
      </c>
      <c r="AF243" s="28" t="str">
        <f t="shared" si="96"/>
        <v xml:space="preserve"> </v>
      </c>
      <c r="AG243" s="28" t="str">
        <f t="shared" si="97"/>
        <v xml:space="preserve"> </v>
      </c>
      <c r="AH243" s="28" t="str">
        <f t="shared" si="97"/>
        <v xml:space="preserve"> </v>
      </c>
      <c r="AI243" s="28" t="str">
        <f t="shared" si="97"/>
        <v xml:space="preserve"> </v>
      </c>
      <c r="AJ243" s="28" t="str">
        <f t="shared" si="97"/>
        <v xml:space="preserve"> </v>
      </c>
      <c r="AK243" s="28" t="str">
        <f t="shared" si="97"/>
        <v xml:space="preserve"> </v>
      </c>
      <c r="AL243" s="28" t="str">
        <f t="shared" si="97"/>
        <v xml:space="preserve"> </v>
      </c>
      <c r="AM243" s="28" t="str">
        <f t="shared" si="97"/>
        <v xml:space="preserve"> </v>
      </c>
      <c r="AN243" s="28" t="str">
        <f t="shared" si="97"/>
        <v xml:space="preserve"> </v>
      </c>
    </row>
    <row r="244" spans="1:40" x14ac:dyDescent="0.15">
      <c r="A244" s="196"/>
      <c r="B244" s="196"/>
      <c r="C244" s="161"/>
      <c r="D244" s="86"/>
      <c r="E244" s="105" t="s">
        <v>401</v>
      </c>
      <c r="F244" s="59" t="s">
        <v>14</v>
      </c>
      <c r="G244" s="60" t="s">
        <v>63</v>
      </c>
      <c r="H244" s="59">
        <v>2</v>
      </c>
      <c r="I244" s="107">
        <f>SUM(H244:H245)</f>
        <v>4</v>
      </c>
      <c r="J244" s="77"/>
      <c r="K244" s="235"/>
      <c r="L244" s="235"/>
      <c r="M244" s="234"/>
      <c r="N244" s="4" t="str">
        <f t="shared" ref="N244:N245" ca="1" si="99">IF(YEAR(L244)=YEAR(TODAY()),IF(MONTH(L244)-MONTH(TODAY())&gt;0,IF(MONTH(L244)-MONTH(TODAY())&lt;=3,"Renovar Contrato?",""),""),"")</f>
        <v/>
      </c>
      <c r="O244" s="7"/>
      <c r="P244" s="28" t="str">
        <f t="shared" si="98"/>
        <v xml:space="preserve"> </v>
      </c>
      <c r="Q244" s="28" t="str">
        <f t="shared" si="96"/>
        <v xml:space="preserve"> </v>
      </c>
      <c r="R244" s="28" t="str">
        <f t="shared" si="96"/>
        <v xml:space="preserve"> </v>
      </c>
      <c r="S244" s="28" t="str">
        <f t="shared" si="96"/>
        <v xml:space="preserve"> </v>
      </c>
      <c r="T244" s="28">
        <f t="shared" si="96"/>
        <v>2</v>
      </c>
      <c r="U244" s="28" t="str">
        <f t="shared" si="96"/>
        <v xml:space="preserve"> </v>
      </c>
      <c r="V244" s="28" t="str">
        <f t="shared" si="96"/>
        <v xml:space="preserve"> </v>
      </c>
      <c r="W244" s="28" t="str">
        <f t="shared" si="96"/>
        <v xml:space="preserve"> </v>
      </c>
      <c r="X244" s="28" t="str">
        <f t="shared" si="96"/>
        <v xml:space="preserve"> </v>
      </c>
      <c r="Y244" s="28" t="str">
        <f t="shared" si="96"/>
        <v xml:space="preserve"> </v>
      </c>
      <c r="Z244" s="28" t="str">
        <f t="shared" si="96"/>
        <v xml:space="preserve"> </v>
      </c>
      <c r="AA244" s="28" t="str">
        <f t="shared" si="96"/>
        <v xml:space="preserve"> </v>
      </c>
      <c r="AB244" s="28" t="str">
        <f t="shared" si="96"/>
        <v xml:space="preserve"> </v>
      </c>
      <c r="AC244" s="28" t="str">
        <f t="shared" si="96"/>
        <v xml:space="preserve"> </v>
      </c>
      <c r="AD244" s="28" t="str">
        <f t="shared" si="96"/>
        <v xml:space="preserve"> </v>
      </c>
      <c r="AE244" s="28" t="str">
        <f t="shared" si="96"/>
        <v xml:space="preserve"> </v>
      </c>
      <c r="AF244" s="28" t="str">
        <f t="shared" si="96"/>
        <v xml:space="preserve"> </v>
      </c>
      <c r="AG244" s="28" t="str">
        <f t="shared" si="97"/>
        <v xml:space="preserve"> </v>
      </c>
      <c r="AH244" s="28" t="str">
        <f t="shared" si="97"/>
        <v xml:space="preserve"> </v>
      </c>
      <c r="AI244" s="28" t="str">
        <f t="shared" si="97"/>
        <v xml:space="preserve"> </v>
      </c>
      <c r="AJ244" s="28" t="str">
        <f t="shared" si="97"/>
        <v xml:space="preserve"> </v>
      </c>
      <c r="AK244" s="28" t="str">
        <f t="shared" si="97"/>
        <v xml:space="preserve"> </v>
      </c>
      <c r="AL244" s="28" t="str">
        <f t="shared" si="97"/>
        <v xml:space="preserve"> </v>
      </c>
      <c r="AM244" s="28" t="str">
        <f t="shared" si="97"/>
        <v xml:space="preserve"> </v>
      </c>
      <c r="AN244" s="28" t="str">
        <f t="shared" si="97"/>
        <v xml:space="preserve"> </v>
      </c>
    </row>
    <row r="245" spans="1:40" x14ac:dyDescent="0.15">
      <c r="A245" s="115"/>
      <c r="B245" s="115"/>
      <c r="C245" s="161"/>
      <c r="D245" s="89"/>
      <c r="E245" s="105" t="s">
        <v>157</v>
      </c>
      <c r="F245" s="59" t="s">
        <v>14</v>
      </c>
      <c r="G245" s="60" t="s">
        <v>63</v>
      </c>
      <c r="H245" s="172">
        <v>2</v>
      </c>
      <c r="I245" s="107"/>
      <c r="J245" s="107"/>
      <c r="K245" s="154"/>
      <c r="L245" s="154"/>
      <c r="M245" s="155"/>
      <c r="N245" s="4" t="str">
        <f t="shared" ca="1" si="99"/>
        <v/>
      </c>
      <c r="O245" s="7"/>
      <c r="P245" s="28" t="str">
        <f t="shared" si="98"/>
        <v xml:space="preserve"> </v>
      </c>
      <c r="Q245" s="28" t="str">
        <f t="shared" si="96"/>
        <v xml:space="preserve"> </v>
      </c>
      <c r="R245" s="28" t="str">
        <f t="shared" si="96"/>
        <v xml:space="preserve"> </v>
      </c>
      <c r="S245" s="28" t="str">
        <f t="shared" si="96"/>
        <v xml:space="preserve"> </v>
      </c>
      <c r="T245" s="28">
        <f t="shared" si="96"/>
        <v>2</v>
      </c>
      <c r="U245" s="28" t="str">
        <f t="shared" si="96"/>
        <v xml:space="preserve"> </v>
      </c>
      <c r="V245" s="28" t="str">
        <f t="shared" si="96"/>
        <v xml:space="preserve"> </v>
      </c>
      <c r="W245" s="28" t="str">
        <f t="shared" si="96"/>
        <v xml:space="preserve"> </v>
      </c>
      <c r="X245" s="28" t="str">
        <f t="shared" si="96"/>
        <v xml:space="preserve"> </v>
      </c>
      <c r="Y245" s="28" t="str">
        <f t="shared" si="96"/>
        <v xml:space="preserve"> </v>
      </c>
      <c r="Z245" s="28" t="str">
        <f t="shared" si="96"/>
        <v xml:space="preserve"> </v>
      </c>
      <c r="AA245" s="28" t="str">
        <f t="shared" si="96"/>
        <v xml:space="preserve"> </v>
      </c>
      <c r="AB245" s="28" t="str">
        <f t="shared" si="96"/>
        <v xml:space="preserve"> </v>
      </c>
      <c r="AC245" s="28" t="str">
        <f t="shared" si="96"/>
        <v xml:space="preserve"> </v>
      </c>
      <c r="AD245" s="28" t="str">
        <f t="shared" si="96"/>
        <v xml:space="preserve"> </v>
      </c>
      <c r="AE245" s="28" t="str">
        <f t="shared" si="96"/>
        <v xml:space="preserve"> </v>
      </c>
      <c r="AF245" s="28" t="str">
        <f t="shared" si="96"/>
        <v xml:space="preserve"> </v>
      </c>
      <c r="AG245" s="28" t="str">
        <f t="shared" si="97"/>
        <v xml:space="preserve"> </v>
      </c>
      <c r="AH245" s="28" t="str">
        <f t="shared" si="97"/>
        <v xml:space="preserve"> </v>
      </c>
      <c r="AI245" s="28" t="str">
        <f t="shared" si="97"/>
        <v xml:space="preserve"> </v>
      </c>
      <c r="AJ245" s="28" t="str">
        <f t="shared" si="97"/>
        <v xml:space="preserve"> </v>
      </c>
      <c r="AK245" s="28" t="str">
        <f t="shared" si="97"/>
        <v xml:space="preserve"> </v>
      </c>
      <c r="AL245" s="28" t="str">
        <f t="shared" si="97"/>
        <v xml:space="preserve"> </v>
      </c>
      <c r="AM245" s="28" t="str">
        <f t="shared" si="97"/>
        <v xml:space="preserve"> </v>
      </c>
      <c r="AN245" s="28" t="str">
        <f t="shared" si="97"/>
        <v xml:space="preserve"> </v>
      </c>
    </row>
    <row r="246" spans="1:40" x14ac:dyDescent="0.15">
      <c r="A246" s="31"/>
      <c r="B246" s="31"/>
      <c r="C246" s="96"/>
      <c r="D246" s="97"/>
      <c r="E246" s="98"/>
      <c r="F246" s="99"/>
      <c r="G246" s="100"/>
      <c r="H246" s="99"/>
      <c r="I246" s="101"/>
      <c r="J246" s="102"/>
      <c r="K246" s="236"/>
      <c r="L246" s="236"/>
      <c r="M246" s="237"/>
      <c r="N246" s="4" t="str">
        <f ca="1">IF(YEAR(L246)=YEAR(TODAY()),IF(MONTH(L246)-MONTH(TODAY())&gt;0,IF(MONTH(L246)-MONTH(TODAY())&lt;=3,"Renovar Contrato?",""),""),"")</f>
        <v/>
      </c>
      <c r="O246" s="47">
        <f>SUM(P246:AN246)</f>
        <v>0</v>
      </c>
      <c r="P246" s="22">
        <f t="shared" ref="P246:AN246" si="100">SUM(P248:P254)</f>
        <v>0</v>
      </c>
      <c r="Q246" s="22">
        <f t="shared" si="100"/>
        <v>0</v>
      </c>
      <c r="R246" s="22">
        <f t="shared" si="100"/>
        <v>0</v>
      </c>
      <c r="S246" s="22">
        <f t="shared" si="100"/>
        <v>0</v>
      </c>
      <c r="T246" s="22">
        <f t="shared" si="100"/>
        <v>0</v>
      </c>
      <c r="U246" s="22">
        <f t="shared" si="100"/>
        <v>0</v>
      </c>
      <c r="V246" s="22">
        <f t="shared" si="100"/>
        <v>0</v>
      </c>
      <c r="W246" s="22">
        <f t="shared" si="100"/>
        <v>0</v>
      </c>
      <c r="X246" s="22">
        <f t="shared" si="100"/>
        <v>0</v>
      </c>
      <c r="Y246" s="22">
        <f t="shared" si="100"/>
        <v>0</v>
      </c>
      <c r="Z246" s="22">
        <f t="shared" si="100"/>
        <v>0</v>
      </c>
      <c r="AA246" s="22">
        <f t="shared" si="100"/>
        <v>0</v>
      </c>
      <c r="AB246" s="22">
        <f t="shared" si="100"/>
        <v>0</v>
      </c>
      <c r="AC246" s="22">
        <f t="shared" si="100"/>
        <v>0</v>
      </c>
      <c r="AD246" s="22">
        <f t="shared" si="100"/>
        <v>0</v>
      </c>
      <c r="AE246" s="22">
        <f t="shared" si="100"/>
        <v>0</v>
      </c>
      <c r="AF246" s="22">
        <f t="shared" si="100"/>
        <v>0</v>
      </c>
      <c r="AG246" s="22">
        <f t="shared" si="100"/>
        <v>0</v>
      </c>
      <c r="AH246" s="22">
        <f t="shared" si="100"/>
        <v>0</v>
      </c>
      <c r="AI246" s="22">
        <f t="shared" si="100"/>
        <v>0</v>
      </c>
      <c r="AJ246" s="22">
        <f t="shared" si="100"/>
        <v>0</v>
      </c>
      <c r="AK246" s="22">
        <f t="shared" si="100"/>
        <v>0</v>
      </c>
      <c r="AL246" s="22">
        <f t="shared" si="100"/>
        <v>0</v>
      </c>
      <c r="AM246" s="22">
        <f t="shared" si="100"/>
        <v>0</v>
      </c>
      <c r="AN246" s="22">
        <f t="shared" si="100"/>
        <v>0</v>
      </c>
    </row>
    <row r="247" spans="1:40" x14ac:dyDescent="0.15">
      <c r="A247" s="65" t="s">
        <v>253</v>
      </c>
      <c r="B247" s="65" t="s">
        <v>61</v>
      </c>
      <c r="C247" s="29" t="s">
        <v>216</v>
      </c>
      <c r="D247" s="69" t="s">
        <v>64</v>
      </c>
      <c r="E247" s="143"/>
      <c r="F247" s="61"/>
      <c r="G247" s="106"/>
      <c r="H247" s="109"/>
      <c r="I247" s="91">
        <f>SUM(I248:I254)</f>
        <v>12</v>
      </c>
      <c r="J247" s="88">
        <f>I247/2</f>
        <v>6</v>
      </c>
      <c r="K247" s="231">
        <v>44455</v>
      </c>
      <c r="L247" s="231">
        <v>44819</v>
      </c>
      <c r="M247" s="238">
        <v>0.5</v>
      </c>
      <c r="N247" s="4"/>
      <c r="O247" s="47">
        <f>SUM(P247:AN247)</f>
        <v>0</v>
      </c>
      <c r="P247" s="21">
        <f>P246/24</f>
        <v>0</v>
      </c>
      <c r="Q247" s="21">
        <f t="shared" ref="Q247:AN247" si="101">Q246/24</f>
        <v>0</v>
      </c>
      <c r="R247" s="21">
        <f t="shared" si="101"/>
        <v>0</v>
      </c>
      <c r="S247" s="21">
        <f t="shared" si="101"/>
        <v>0</v>
      </c>
      <c r="T247" s="21">
        <f t="shared" si="101"/>
        <v>0</v>
      </c>
      <c r="U247" s="21">
        <f t="shared" si="101"/>
        <v>0</v>
      </c>
      <c r="V247" s="21">
        <f t="shared" si="101"/>
        <v>0</v>
      </c>
      <c r="W247" s="21">
        <f t="shared" si="101"/>
        <v>0</v>
      </c>
      <c r="X247" s="21">
        <f t="shared" si="101"/>
        <v>0</v>
      </c>
      <c r="Y247" s="21">
        <f t="shared" si="101"/>
        <v>0</v>
      </c>
      <c r="Z247" s="21">
        <f t="shared" si="101"/>
        <v>0</v>
      </c>
      <c r="AA247" s="21">
        <f t="shared" si="101"/>
        <v>0</v>
      </c>
      <c r="AB247" s="21">
        <f t="shared" si="101"/>
        <v>0</v>
      </c>
      <c r="AC247" s="21">
        <f t="shared" si="101"/>
        <v>0</v>
      </c>
      <c r="AD247" s="21">
        <f t="shared" si="101"/>
        <v>0</v>
      </c>
      <c r="AE247" s="21">
        <f t="shared" si="101"/>
        <v>0</v>
      </c>
      <c r="AF247" s="21">
        <f t="shared" si="101"/>
        <v>0</v>
      </c>
      <c r="AG247" s="21">
        <f t="shared" si="101"/>
        <v>0</v>
      </c>
      <c r="AH247" s="21">
        <f t="shared" si="101"/>
        <v>0</v>
      </c>
      <c r="AI247" s="21">
        <f t="shared" si="101"/>
        <v>0</v>
      </c>
      <c r="AJ247" s="21">
        <f t="shared" si="101"/>
        <v>0</v>
      </c>
      <c r="AK247" s="21">
        <f t="shared" si="101"/>
        <v>0</v>
      </c>
      <c r="AL247" s="21">
        <f t="shared" si="101"/>
        <v>0</v>
      </c>
      <c r="AM247" s="21">
        <f t="shared" si="101"/>
        <v>0</v>
      </c>
      <c r="AN247" s="21">
        <f t="shared" si="101"/>
        <v>0</v>
      </c>
    </row>
    <row r="248" spans="1:40" x14ac:dyDescent="0.15">
      <c r="A248" s="223"/>
      <c r="B248" s="29"/>
      <c r="C248" s="341"/>
      <c r="D248" s="142"/>
      <c r="E248" s="75" t="s">
        <v>635</v>
      </c>
      <c r="F248" s="220" t="s">
        <v>76</v>
      </c>
      <c r="G248" s="76" t="s">
        <v>55</v>
      </c>
      <c r="H248" s="49">
        <v>1</v>
      </c>
      <c r="I248" s="107">
        <f>SUM(H248:H253)</f>
        <v>9</v>
      </c>
      <c r="K248" s="240"/>
      <c r="L248" s="240"/>
      <c r="M248" s="66"/>
      <c r="N248" s="4"/>
    </row>
    <row r="249" spans="1:40" x14ac:dyDescent="0.15">
      <c r="A249" s="223"/>
      <c r="B249" s="29"/>
      <c r="C249" s="342"/>
      <c r="D249" s="142"/>
      <c r="E249" s="75" t="s">
        <v>538</v>
      </c>
      <c r="F249" s="220" t="s">
        <v>76</v>
      </c>
      <c r="G249" s="76" t="s">
        <v>55</v>
      </c>
      <c r="H249" s="49">
        <v>2</v>
      </c>
      <c r="I249" s="107"/>
      <c r="K249" s="240"/>
      <c r="L249" s="240"/>
      <c r="M249" s="66"/>
      <c r="N249" s="4"/>
    </row>
    <row r="250" spans="1:40" x14ac:dyDescent="0.15">
      <c r="C250" s="71"/>
      <c r="D250" s="142"/>
      <c r="E250" s="75" t="s">
        <v>636</v>
      </c>
      <c r="F250" s="220" t="s">
        <v>76</v>
      </c>
      <c r="G250" s="76" t="s">
        <v>55</v>
      </c>
      <c r="H250" s="49">
        <v>1</v>
      </c>
      <c r="I250" s="107"/>
      <c r="K250" s="240"/>
      <c r="L250" s="240"/>
      <c r="M250" s="66"/>
      <c r="N250" s="4"/>
    </row>
    <row r="251" spans="1:40" x14ac:dyDescent="0.15">
      <c r="C251" s="71"/>
      <c r="D251" s="142"/>
      <c r="E251" s="75" t="s">
        <v>392</v>
      </c>
      <c r="F251" s="220" t="s">
        <v>76</v>
      </c>
      <c r="G251" s="76" t="s">
        <v>55</v>
      </c>
      <c r="H251" s="49">
        <v>2</v>
      </c>
      <c r="I251" s="107"/>
      <c r="K251" s="240"/>
      <c r="L251" s="240"/>
      <c r="M251" s="66"/>
      <c r="N251" s="4"/>
    </row>
    <row r="252" spans="1:40" x14ac:dyDescent="0.15">
      <c r="C252" s="71"/>
      <c r="D252" s="142"/>
      <c r="E252" s="75" t="s">
        <v>636</v>
      </c>
      <c r="F252" s="130" t="s">
        <v>31</v>
      </c>
      <c r="G252" s="76" t="s">
        <v>55</v>
      </c>
      <c r="H252" s="49">
        <v>1</v>
      </c>
      <c r="I252" s="107"/>
      <c r="K252" s="240"/>
      <c r="L252" s="240"/>
      <c r="M252" s="66"/>
      <c r="N252" s="4"/>
    </row>
    <row r="253" spans="1:40" x14ac:dyDescent="0.15">
      <c r="C253" s="71"/>
      <c r="D253" s="142"/>
      <c r="E253" s="75" t="s">
        <v>392</v>
      </c>
      <c r="F253" s="130" t="s">
        <v>31</v>
      </c>
      <c r="G253" s="76" t="s">
        <v>55</v>
      </c>
      <c r="H253" s="49">
        <v>2</v>
      </c>
      <c r="I253" s="107"/>
      <c r="K253" s="240"/>
      <c r="L253" s="240"/>
      <c r="M253" s="66"/>
      <c r="N253" s="4"/>
    </row>
    <row r="254" spans="1:40" x14ac:dyDescent="0.15">
      <c r="C254" s="71"/>
      <c r="D254" s="142"/>
      <c r="E254" s="75" t="s">
        <v>616</v>
      </c>
      <c r="F254" s="220" t="s">
        <v>76</v>
      </c>
      <c r="G254" s="76" t="s">
        <v>58</v>
      </c>
      <c r="H254" s="49">
        <v>1</v>
      </c>
      <c r="I254" s="107">
        <f>SUM(H254:H255)</f>
        <v>3</v>
      </c>
      <c r="K254" s="7"/>
      <c r="L254" s="7"/>
      <c r="M254" s="7"/>
      <c r="N254" s="4"/>
    </row>
    <row r="255" spans="1:40" x14ac:dyDescent="0.15">
      <c r="C255" s="71"/>
      <c r="D255" s="142"/>
      <c r="E255" s="75" t="s">
        <v>617</v>
      </c>
      <c r="F255" s="220" t="s">
        <v>76</v>
      </c>
      <c r="G255" s="76" t="s">
        <v>58</v>
      </c>
      <c r="H255" s="49">
        <v>2</v>
      </c>
      <c r="I255" s="107"/>
      <c r="K255" s="7"/>
      <c r="L255" s="7"/>
      <c r="M255" s="7"/>
      <c r="N255" s="4"/>
    </row>
    <row r="256" spans="1:40" x14ac:dyDescent="0.15">
      <c r="A256" s="132"/>
      <c r="B256" s="132"/>
      <c r="C256" s="166"/>
      <c r="D256" s="167"/>
      <c r="E256" s="168"/>
      <c r="F256" s="168"/>
      <c r="G256" s="169"/>
      <c r="H256" s="168"/>
      <c r="I256" s="170"/>
      <c r="J256" s="170"/>
      <c r="K256" s="241"/>
      <c r="L256" s="241"/>
      <c r="M256" s="242"/>
      <c r="N256" s="4" t="e">
        <f ca="1">IF(YEAR(#REF!)=YEAR(TODAY()),IF(MONTH(#REF!)-MONTH(TODAY())&gt;0,IF(MONTH(#REF!)-MONTH(TODAY())&lt;=3,"Renovar Contrato?",""),""),"")</f>
        <v>#REF!</v>
      </c>
      <c r="O256" s="47">
        <f>SUM(P256:AN256)</f>
        <v>0</v>
      </c>
      <c r="P256" s="22">
        <f t="shared" ref="P256:AN256" si="102">SUM(P258:P258)</f>
        <v>0</v>
      </c>
      <c r="Q256" s="22">
        <f t="shared" si="102"/>
        <v>0</v>
      </c>
      <c r="R256" s="22">
        <f t="shared" si="102"/>
        <v>0</v>
      </c>
      <c r="S256" s="22">
        <f t="shared" si="102"/>
        <v>0</v>
      </c>
      <c r="T256" s="22">
        <f t="shared" si="102"/>
        <v>0</v>
      </c>
      <c r="U256" s="22">
        <f t="shared" si="102"/>
        <v>0</v>
      </c>
      <c r="V256" s="22">
        <f t="shared" si="102"/>
        <v>0</v>
      </c>
      <c r="W256" s="22">
        <f t="shared" si="102"/>
        <v>0</v>
      </c>
      <c r="X256" s="22">
        <f t="shared" si="102"/>
        <v>0</v>
      </c>
      <c r="Y256" s="22">
        <f t="shared" si="102"/>
        <v>0</v>
      </c>
      <c r="Z256" s="22">
        <f t="shared" si="102"/>
        <v>0</v>
      </c>
      <c r="AA256" s="22">
        <f t="shared" si="102"/>
        <v>0</v>
      </c>
      <c r="AB256" s="22">
        <f t="shared" si="102"/>
        <v>0</v>
      </c>
      <c r="AC256" s="22">
        <f t="shared" si="102"/>
        <v>0</v>
      </c>
      <c r="AD256" s="22">
        <f t="shared" si="102"/>
        <v>0</v>
      </c>
      <c r="AE256" s="22">
        <f t="shared" si="102"/>
        <v>0</v>
      </c>
      <c r="AF256" s="22">
        <f t="shared" si="102"/>
        <v>0</v>
      </c>
      <c r="AG256" s="22">
        <f t="shared" si="102"/>
        <v>0</v>
      </c>
      <c r="AH256" s="22">
        <f t="shared" si="102"/>
        <v>0</v>
      </c>
      <c r="AI256" s="22">
        <f t="shared" si="102"/>
        <v>0</v>
      </c>
      <c r="AJ256" s="22">
        <f t="shared" si="102"/>
        <v>0</v>
      </c>
      <c r="AK256" s="22">
        <f t="shared" si="102"/>
        <v>0</v>
      </c>
      <c r="AL256" s="22">
        <f t="shared" si="102"/>
        <v>0</v>
      </c>
      <c r="AM256" s="22">
        <f t="shared" si="102"/>
        <v>0</v>
      </c>
      <c r="AN256" s="22">
        <f t="shared" si="102"/>
        <v>0</v>
      </c>
    </row>
    <row r="257" spans="1:40" x14ac:dyDescent="0.15">
      <c r="A257" s="171" t="s">
        <v>413</v>
      </c>
      <c r="B257" s="171" t="s">
        <v>61</v>
      </c>
      <c r="C257" s="384" t="s">
        <v>411</v>
      </c>
      <c r="D257" s="142" t="s">
        <v>64</v>
      </c>
      <c r="E257" s="143"/>
      <c r="F257" s="61"/>
      <c r="G257" s="106"/>
      <c r="H257" s="109"/>
      <c r="I257" s="144">
        <f>SUM(I258:I263)</f>
        <v>16</v>
      </c>
      <c r="J257" s="107">
        <f>I257/2</f>
        <v>8</v>
      </c>
      <c r="K257" s="231">
        <v>44455</v>
      </c>
      <c r="L257" s="231">
        <v>44819</v>
      </c>
      <c r="M257" s="239">
        <v>0.59</v>
      </c>
      <c r="N257" s="4" t="e">
        <f ca="1">IF(YEAR(#REF!)=YEAR(TODAY()),IF(MONTH(#REF!)-MONTH(TODAY())&gt;0,IF(MONTH(#REF!)-MONTH(TODAY())&lt;=3,"Renovar Contrato?",""),""),"")</f>
        <v>#REF!</v>
      </c>
      <c r="O257" s="47">
        <f>SUM(P257:AN257)</f>
        <v>0</v>
      </c>
      <c r="P257" s="21">
        <f>P256/24</f>
        <v>0</v>
      </c>
      <c r="Q257" s="21">
        <f t="shared" ref="Q257:AJ257" si="103">Q256/24</f>
        <v>0</v>
      </c>
      <c r="R257" s="21">
        <f t="shared" si="103"/>
        <v>0</v>
      </c>
      <c r="S257" s="21">
        <f t="shared" si="103"/>
        <v>0</v>
      </c>
      <c r="T257" s="21">
        <f t="shared" si="103"/>
        <v>0</v>
      </c>
      <c r="U257" s="21">
        <f t="shared" si="103"/>
        <v>0</v>
      </c>
      <c r="V257" s="21">
        <f t="shared" si="103"/>
        <v>0</v>
      </c>
      <c r="W257" s="21">
        <f t="shared" si="103"/>
        <v>0</v>
      </c>
      <c r="X257" s="21">
        <f t="shared" si="103"/>
        <v>0</v>
      </c>
      <c r="Y257" s="21">
        <f t="shared" si="103"/>
        <v>0</v>
      </c>
      <c r="Z257" s="21">
        <f t="shared" si="103"/>
        <v>0</v>
      </c>
      <c r="AA257" s="21">
        <f t="shared" si="103"/>
        <v>0</v>
      </c>
      <c r="AB257" s="21">
        <f t="shared" si="103"/>
        <v>0</v>
      </c>
      <c r="AC257" s="21">
        <f t="shared" si="103"/>
        <v>0</v>
      </c>
      <c r="AD257" s="21">
        <f t="shared" si="103"/>
        <v>0</v>
      </c>
      <c r="AE257" s="21">
        <f t="shared" si="103"/>
        <v>0</v>
      </c>
      <c r="AF257" s="21">
        <f t="shared" si="103"/>
        <v>0</v>
      </c>
      <c r="AG257" s="21">
        <f t="shared" si="103"/>
        <v>0</v>
      </c>
      <c r="AH257" s="21">
        <f t="shared" si="103"/>
        <v>0</v>
      </c>
      <c r="AI257" s="21">
        <f t="shared" si="103"/>
        <v>0</v>
      </c>
      <c r="AJ257" s="21">
        <f t="shared" si="103"/>
        <v>0</v>
      </c>
      <c r="AK257" s="21">
        <f>AK256/24</f>
        <v>0</v>
      </c>
      <c r="AL257" s="21">
        <f>AL256/24</f>
        <v>0</v>
      </c>
      <c r="AM257" s="21">
        <f t="shared" ref="AM257:AN257" si="104">AM256/24</f>
        <v>0</v>
      </c>
      <c r="AN257" s="21">
        <f t="shared" si="104"/>
        <v>0</v>
      </c>
    </row>
    <row r="258" spans="1:40" x14ac:dyDescent="0.15">
      <c r="B258" s="29"/>
      <c r="C258" s="197"/>
      <c r="D258" s="142"/>
      <c r="E258" s="75" t="s">
        <v>637</v>
      </c>
      <c r="F258" s="130" t="s">
        <v>31</v>
      </c>
      <c r="G258" s="76" t="s">
        <v>55</v>
      </c>
      <c r="H258" s="68">
        <v>1</v>
      </c>
      <c r="I258" s="107">
        <f>SUM(H258:H261)</f>
        <v>8</v>
      </c>
      <c r="K258" s="240"/>
      <c r="L258" s="240"/>
      <c r="M258" s="244"/>
      <c r="N258" s="4"/>
    </row>
    <row r="259" spans="1:40" x14ac:dyDescent="0.15">
      <c r="B259" s="29"/>
      <c r="C259" s="197"/>
      <c r="D259" s="142"/>
      <c r="E259" s="75" t="s">
        <v>638</v>
      </c>
      <c r="F259" s="130" t="s">
        <v>31</v>
      </c>
      <c r="G259" s="76" t="s">
        <v>55</v>
      </c>
      <c r="H259" s="68">
        <v>3</v>
      </c>
      <c r="I259" s="107"/>
      <c r="K259" s="240"/>
      <c r="L259" s="240"/>
      <c r="M259" s="244"/>
      <c r="N259" s="4"/>
    </row>
    <row r="260" spans="1:40" x14ac:dyDescent="0.15">
      <c r="C260" s="351"/>
      <c r="D260" s="142"/>
      <c r="E260" s="75" t="s">
        <v>639</v>
      </c>
      <c r="F260" s="130" t="s">
        <v>31</v>
      </c>
      <c r="G260" s="76" t="s">
        <v>55</v>
      </c>
      <c r="H260" s="68">
        <v>1</v>
      </c>
      <c r="I260" s="107"/>
      <c r="K260" s="243"/>
      <c r="L260" s="243"/>
      <c r="M260" s="244"/>
      <c r="N260" s="4"/>
    </row>
    <row r="261" spans="1:40" x14ac:dyDescent="0.15">
      <c r="C261" s="351"/>
      <c r="D261" s="142"/>
      <c r="E261" s="75" t="s">
        <v>640</v>
      </c>
      <c r="F261" s="130" t="s">
        <v>31</v>
      </c>
      <c r="G261" s="76" t="s">
        <v>55</v>
      </c>
      <c r="H261" s="68">
        <v>3</v>
      </c>
      <c r="I261" s="107"/>
      <c r="K261" s="243"/>
      <c r="L261" s="243"/>
      <c r="M261" s="244"/>
      <c r="N261" s="4"/>
    </row>
    <row r="262" spans="1:40" x14ac:dyDescent="0.15">
      <c r="C262" s="269"/>
      <c r="D262" s="142"/>
      <c r="E262" s="105" t="s">
        <v>408</v>
      </c>
      <c r="F262" s="130" t="s">
        <v>275</v>
      </c>
      <c r="G262" s="60" t="s">
        <v>58</v>
      </c>
      <c r="H262" s="165">
        <v>3</v>
      </c>
      <c r="I262" s="107">
        <f>SUM(H262:H267)</f>
        <v>8</v>
      </c>
      <c r="K262" s="243"/>
      <c r="L262" s="243"/>
      <c r="M262" s="244"/>
      <c r="N262" s="4"/>
    </row>
    <row r="263" spans="1:40" x14ac:dyDescent="0.15">
      <c r="C263" s="269"/>
      <c r="D263" s="142"/>
      <c r="E263" s="385" t="s">
        <v>632</v>
      </c>
      <c r="F263" s="386" t="s">
        <v>76</v>
      </c>
      <c r="G263" s="387" t="s">
        <v>58</v>
      </c>
      <c r="H263" s="388"/>
      <c r="I263" s="107"/>
      <c r="K263" s="243"/>
      <c r="L263" s="243"/>
      <c r="M263" s="244"/>
      <c r="N263" s="4"/>
    </row>
    <row r="264" spans="1:40" x14ac:dyDescent="0.15">
      <c r="C264" s="269"/>
      <c r="D264" s="142"/>
      <c r="E264" s="385" t="s">
        <v>633</v>
      </c>
      <c r="F264" s="386" t="s">
        <v>76</v>
      </c>
      <c r="G264" s="387" t="s">
        <v>58</v>
      </c>
      <c r="H264" s="388"/>
      <c r="I264" s="107"/>
      <c r="K264" s="243"/>
      <c r="L264" s="243"/>
      <c r="M264" s="244"/>
      <c r="N264" s="4"/>
    </row>
    <row r="265" spans="1:40" x14ac:dyDescent="0.15">
      <c r="C265" s="269"/>
      <c r="D265" s="142"/>
      <c r="E265" s="380" t="s">
        <v>628</v>
      </c>
      <c r="F265" s="381" t="s">
        <v>76</v>
      </c>
      <c r="G265" s="382" t="s">
        <v>58</v>
      </c>
      <c r="H265" s="383">
        <v>2</v>
      </c>
      <c r="I265" s="107"/>
      <c r="K265" s="243"/>
      <c r="L265" s="243"/>
      <c r="M265" s="244"/>
      <c r="N265" s="4"/>
    </row>
    <row r="266" spans="1:40" x14ac:dyDescent="0.15">
      <c r="C266" s="269"/>
      <c r="D266" s="142"/>
      <c r="E266" s="380" t="s">
        <v>629</v>
      </c>
      <c r="F266" s="381" t="s">
        <v>76</v>
      </c>
      <c r="G266" s="382" t="s">
        <v>58</v>
      </c>
      <c r="H266" s="383">
        <v>2</v>
      </c>
      <c r="I266" s="107"/>
      <c r="K266" s="243"/>
      <c r="L266" s="243"/>
      <c r="M266" s="244"/>
      <c r="N266" s="4"/>
    </row>
    <row r="267" spans="1:40" x14ac:dyDescent="0.15">
      <c r="C267" s="269"/>
      <c r="D267" s="142"/>
      <c r="E267" s="105" t="s">
        <v>267</v>
      </c>
      <c r="F267" s="130" t="s">
        <v>31</v>
      </c>
      <c r="G267" s="60" t="s">
        <v>59</v>
      </c>
      <c r="H267" s="165">
        <v>1</v>
      </c>
      <c r="I267" s="107"/>
      <c r="K267" s="243"/>
      <c r="L267" s="243"/>
      <c r="M267" s="244"/>
      <c r="N267" s="4"/>
    </row>
    <row r="268" spans="1:40" x14ac:dyDescent="0.15">
      <c r="A268" s="31"/>
      <c r="B268" s="31"/>
      <c r="C268" s="96"/>
      <c r="D268" s="97"/>
      <c r="E268" s="98"/>
      <c r="F268" s="99"/>
      <c r="G268" s="100"/>
      <c r="H268" s="99"/>
      <c r="I268" s="101"/>
      <c r="J268" s="102"/>
      <c r="K268" s="236"/>
      <c r="L268" s="236"/>
      <c r="M268" s="237"/>
      <c r="N268" s="4" t="e">
        <f ca="1">IF(YEAR(#REF!)=YEAR(TODAY()),IF(MONTH(#REF!)-MONTH(TODAY())&gt;0,IF(MONTH(#REF!)-MONTH(TODAY())&lt;=3,"Renovar Contrato?",""),""),"")</f>
        <v>#REF!</v>
      </c>
      <c r="O268" s="47">
        <f>SUM(P268:AN268)</f>
        <v>0</v>
      </c>
      <c r="P268" s="22">
        <f t="shared" ref="P268:AN268" si="105">SUM(P270:P272)</f>
        <v>0</v>
      </c>
      <c r="Q268" s="22">
        <f t="shared" si="105"/>
        <v>0</v>
      </c>
      <c r="R268" s="22">
        <f t="shared" si="105"/>
        <v>0</v>
      </c>
      <c r="S268" s="22">
        <f t="shared" si="105"/>
        <v>0</v>
      </c>
      <c r="T268" s="22">
        <f t="shared" si="105"/>
        <v>0</v>
      </c>
      <c r="U268" s="22">
        <f t="shared" si="105"/>
        <v>0</v>
      </c>
      <c r="V268" s="22">
        <f t="shared" si="105"/>
        <v>0</v>
      </c>
      <c r="W268" s="22">
        <f t="shared" si="105"/>
        <v>0</v>
      </c>
      <c r="X268" s="22">
        <f t="shared" si="105"/>
        <v>0</v>
      </c>
      <c r="Y268" s="22">
        <f t="shared" si="105"/>
        <v>0</v>
      </c>
      <c r="Z268" s="22">
        <f t="shared" si="105"/>
        <v>0</v>
      </c>
      <c r="AA268" s="22">
        <f t="shared" si="105"/>
        <v>0</v>
      </c>
      <c r="AB268" s="22">
        <f t="shared" si="105"/>
        <v>0</v>
      </c>
      <c r="AC268" s="22">
        <f t="shared" si="105"/>
        <v>0</v>
      </c>
      <c r="AD268" s="22">
        <f t="shared" si="105"/>
        <v>0</v>
      </c>
      <c r="AE268" s="22">
        <f t="shared" si="105"/>
        <v>0</v>
      </c>
      <c r="AF268" s="22">
        <f t="shared" si="105"/>
        <v>0</v>
      </c>
      <c r="AG268" s="22">
        <f t="shared" si="105"/>
        <v>0</v>
      </c>
      <c r="AH268" s="22">
        <f t="shared" si="105"/>
        <v>0</v>
      </c>
      <c r="AI268" s="22">
        <f t="shared" si="105"/>
        <v>0</v>
      </c>
      <c r="AJ268" s="22">
        <f t="shared" si="105"/>
        <v>0</v>
      </c>
      <c r="AK268" s="22">
        <f t="shared" si="105"/>
        <v>0</v>
      </c>
      <c r="AL268" s="22">
        <f t="shared" si="105"/>
        <v>0</v>
      </c>
      <c r="AM268" s="22">
        <f t="shared" si="105"/>
        <v>0</v>
      </c>
      <c r="AN268" s="22">
        <f t="shared" si="105"/>
        <v>0</v>
      </c>
    </row>
    <row r="269" spans="1:40" x14ac:dyDescent="0.15">
      <c r="A269" s="65" t="s">
        <v>684</v>
      </c>
      <c r="B269" s="65" t="s">
        <v>61</v>
      </c>
      <c r="C269" s="221" t="s">
        <v>574</v>
      </c>
      <c r="D269" s="69" t="s">
        <v>64</v>
      </c>
      <c r="E269" s="93"/>
      <c r="F269" s="94"/>
      <c r="G269" s="95"/>
      <c r="H269" s="92"/>
      <c r="I269" s="91">
        <f>SUM(I270:I272)</f>
        <v>4</v>
      </c>
      <c r="J269" s="88">
        <f>I269/2</f>
        <v>2</v>
      </c>
      <c r="K269" s="231" t="s">
        <v>564</v>
      </c>
      <c r="L269" s="62">
        <v>44619</v>
      </c>
      <c r="M269" s="239">
        <v>0.3</v>
      </c>
      <c r="N269" s="4" t="e">
        <f ca="1">IF(YEAR(#REF!)=YEAR(TODAY()),IF(MONTH(#REF!)-MONTH(TODAY())&gt;0,IF(MONTH(#REF!)-MONTH(TODAY())&lt;=3,"Renovar Contrato?",""),""),"")</f>
        <v>#REF!</v>
      </c>
      <c r="O269" s="47">
        <f>SUM(P269:AN269)</f>
        <v>0</v>
      </c>
      <c r="P269" s="21">
        <f>P268/24</f>
        <v>0</v>
      </c>
      <c r="Q269" s="21">
        <f t="shared" ref="Q269:AJ269" si="106">Q268/24</f>
        <v>0</v>
      </c>
      <c r="R269" s="21">
        <f t="shared" si="106"/>
        <v>0</v>
      </c>
      <c r="S269" s="21">
        <f t="shared" si="106"/>
        <v>0</v>
      </c>
      <c r="T269" s="21">
        <f t="shared" si="106"/>
        <v>0</v>
      </c>
      <c r="U269" s="21">
        <f t="shared" si="106"/>
        <v>0</v>
      </c>
      <c r="V269" s="21">
        <f t="shared" si="106"/>
        <v>0</v>
      </c>
      <c r="W269" s="21">
        <f t="shared" si="106"/>
        <v>0</v>
      </c>
      <c r="X269" s="21">
        <f t="shared" si="106"/>
        <v>0</v>
      </c>
      <c r="Y269" s="21">
        <f t="shared" si="106"/>
        <v>0</v>
      </c>
      <c r="Z269" s="21">
        <f t="shared" si="106"/>
        <v>0</v>
      </c>
      <c r="AA269" s="21">
        <f t="shared" si="106"/>
        <v>0</v>
      </c>
      <c r="AB269" s="21">
        <f t="shared" si="106"/>
        <v>0</v>
      </c>
      <c r="AC269" s="21">
        <f t="shared" si="106"/>
        <v>0</v>
      </c>
      <c r="AD269" s="21">
        <f t="shared" si="106"/>
        <v>0</v>
      </c>
      <c r="AE269" s="21">
        <f t="shared" si="106"/>
        <v>0</v>
      </c>
      <c r="AF269" s="21">
        <f t="shared" si="106"/>
        <v>0</v>
      </c>
      <c r="AG269" s="21">
        <f t="shared" si="106"/>
        <v>0</v>
      </c>
      <c r="AH269" s="21">
        <f t="shared" si="106"/>
        <v>0</v>
      </c>
      <c r="AI269" s="21">
        <f t="shared" si="106"/>
        <v>0</v>
      </c>
      <c r="AJ269" s="21">
        <f t="shared" si="106"/>
        <v>0</v>
      </c>
      <c r="AK269" s="21">
        <f>AK268/24</f>
        <v>0</v>
      </c>
      <c r="AL269" s="21">
        <f>AL268/24</f>
        <v>0</v>
      </c>
      <c r="AM269" s="21">
        <f t="shared" ref="AM269:AN269" si="107">AM268/24</f>
        <v>0</v>
      </c>
      <c r="AN269" s="21">
        <f t="shared" si="107"/>
        <v>0</v>
      </c>
    </row>
    <row r="270" spans="1:40" x14ac:dyDescent="0.15">
      <c r="B270" s="29"/>
      <c r="C270" s="341"/>
      <c r="D270" s="23"/>
      <c r="E270" s="105" t="s">
        <v>175</v>
      </c>
      <c r="F270" s="59" t="s">
        <v>14</v>
      </c>
      <c r="G270" s="60" t="s">
        <v>62</v>
      </c>
      <c r="H270" s="59">
        <v>2</v>
      </c>
      <c r="I270" s="107">
        <f>SUM(H270:H271)</f>
        <v>4</v>
      </c>
      <c r="K270" s="379"/>
      <c r="L270" s="379"/>
      <c r="M270" s="379"/>
      <c r="N270" s="4"/>
    </row>
    <row r="271" spans="1:40" x14ac:dyDescent="0.15">
      <c r="C271" s="342"/>
      <c r="D271" s="23"/>
      <c r="E271" s="105" t="s">
        <v>400</v>
      </c>
      <c r="F271" s="59" t="s">
        <v>14</v>
      </c>
      <c r="G271" s="60" t="s">
        <v>62</v>
      </c>
      <c r="H271" s="59">
        <v>2</v>
      </c>
      <c r="I271" s="107"/>
      <c r="K271" s="379"/>
      <c r="L271" s="379"/>
      <c r="M271" s="379"/>
      <c r="N271" s="4"/>
    </row>
    <row r="272" spans="1:40" x14ac:dyDescent="0.15">
      <c r="C272" s="111"/>
      <c r="D272" s="23"/>
      <c r="E272" s="105"/>
      <c r="F272" s="130"/>
      <c r="G272" s="60"/>
      <c r="H272" s="165"/>
      <c r="I272" s="107">
        <f>SUM(H272)</f>
        <v>0</v>
      </c>
      <c r="K272" s="379"/>
      <c r="L272" s="379"/>
      <c r="M272" s="379"/>
      <c r="N272" s="4"/>
    </row>
    <row r="273" spans="1:40" x14ac:dyDescent="0.15">
      <c r="A273" s="132"/>
      <c r="B273" s="132"/>
      <c r="C273" s="166"/>
      <c r="D273" s="167"/>
      <c r="E273" s="168"/>
      <c r="F273" s="168"/>
      <c r="G273" s="169"/>
      <c r="H273" s="168"/>
      <c r="I273" s="170"/>
      <c r="J273" s="170"/>
      <c r="K273" s="241"/>
      <c r="L273" s="241"/>
      <c r="M273" s="242"/>
      <c r="N273" s="4" t="e">
        <f ca="1">IF(YEAR(#REF!)=YEAR(TODAY()),IF(MONTH(#REF!)-MONTH(TODAY())&gt;0,IF(MONTH(#REF!)-MONTH(TODAY())&lt;=3,"Renovar Contrato?",""),""),"")</f>
        <v>#REF!</v>
      </c>
      <c r="O273" s="47">
        <f>SUM(P273:AN273)</f>
        <v>8</v>
      </c>
      <c r="P273" s="22">
        <f t="shared" ref="P273:AN273" si="108">SUM(P275:P280)</f>
        <v>0</v>
      </c>
      <c r="Q273" s="22">
        <f t="shared" si="108"/>
        <v>8</v>
      </c>
      <c r="R273" s="22">
        <f t="shared" si="108"/>
        <v>0</v>
      </c>
      <c r="S273" s="22">
        <f t="shared" si="108"/>
        <v>0</v>
      </c>
      <c r="T273" s="22">
        <f t="shared" si="108"/>
        <v>0</v>
      </c>
      <c r="U273" s="22">
        <f t="shared" si="108"/>
        <v>0</v>
      </c>
      <c r="V273" s="22">
        <f t="shared" si="108"/>
        <v>0</v>
      </c>
      <c r="W273" s="22">
        <f t="shared" si="108"/>
        <v>0</v>
      </c>
      <c r="X273" s="22">
        <f t="shared" si="108"/>
        <v>0</v>
      </c>
      <c r="Y273" s="22">
        <f t="shared" si="108"/>
        <v>0</v>
      </c>
      <c r="Z273" s="22">
        <f t="shared" si="108"/>
        <v>0</v>
      </c>
      <c r="AA273" s="22">
        <f t="shared" si="108"/>
        <v>0</v>
      </c>
      <c r="AB273" s="22">
        <f t="shared" si="108"/>
        <v>0</v>
      </c>
      <c r="AC273" s="22">
        <f t="shared" si="108"/>
        <v>0</v>
      </c>
      <c r="AD273" s="22">
        <f t="shared" si="108"/>
        <v>0</v>
      </c>
      <c r="AE273" s="22">
        <f t="shared" si="108"/>
        <v>0</v>
      </c>
      <c r="AF273" s="22">
        <f t="shared" si="108"/>
        <v>0</v>
      </c>
      <c r="AG273" s="22">
        <f t="shared" si="108"/>
        <v>0</v>
      </c>
      <c r="AH273" s="22">
        <f t="shared" si="108"/>
        <v>0</v>
      </c>
      <c r="AI273" s="22">
        <f t="shared" si="108"/>
        <v>0</v>
      </c>
      <c r="AJ273" s="22">
        <f t="shared" si="108"/>
        <v>0</v>
      </c>
      <c r="AK273" s="22">
        <f t="shared" si="108"/>
        <v>0</v>
      </c>
      <c r="AL273" s="22">
        <f t="shared" si="108"/>
        <v>0</v>
      </c>
      <c r="AM273" s="22">
        <f t="shared" si="108"/>
        <v>0</v>
      </c>
      <c r="AN273" s="22">
        <f t="shared" si="108"/>
        <v>0</v>
      </c>
    </row>
    <row r="274" spans="1:40" x14ac:dyDescent="0.15">
      <c r="A274" s="171" t="s">
        <v>165</v>
      </c>
      <c r="B274" s="112" t="s">
        <v>54</v>
      </c>
      <c r="C274" s="161" t="s">
        <v>166</v>
      </c>
      <c r="D274" s="142" t="s">
        <v>64</v>
      </c>
      <c r="E274" s="143"/>
      <c r="F274" s="61"/>
      <c r="G274" s="106"/>
      <c r="H274" s="109"/>
      <c r="I274" s="144">
        <f>SUM(I275:I280)</f>
        <v>12</v>
      </c>
      <c r="J274" s="107">
        <f>I274/2</f>
        <v>6</v>
      </c>
      <c r="K274" s="231">
        <v>44455</v>
      </c>
      <c r="L274" s="231">
        <v>44819</v>
      </c>
      <c r="M274" s="239">
        <v>0.5</v>
      </c>
      <c r="N274" s="4" t="e">
        <f ca="1">IF(YEAR(#REF!)=YEAR(TODAY()),IF(MONTH(#REF!)-MONTH(TODAY())&gt;0,IF(MONTH(#REF!)-MONTH(TODAY())&lt;=3,"Renovar Contrato?",""),""),"")</f>
        <v>#REF!</v>
      </c>
      <c r="O274" s="47">
        <f>SUM(P274:AN274)</f>
        <v>0.33333333333333331</v>
      </c>
      <c r="P274" s="21">
        <f>P273/24</f>
        <v>0</v>
      </c>
      <c r="Q274" s="21">
        <f t="shared" ref="Q274:AJ274" si="109">Q273/24</f>
        <v>0.33333333333333331</v>
      </c>
      <c r="R274" s="21">
        <f t="shared" si="109"/>
        <v>0</v>
      </c>
      <c r="S274" s="21">
        <f t="shared" si="109"/>
        <v>0</v>
      </c>
      <c r="T274" s="21">
        <f t="shared" si="109"/>
        <v>0</v>
      </c>
      <c r="U274" s="21">
        <f t="shared" si="109"/>
        <v>0</v>
      </c>
      <c r="V274" s="21">
        <f t="shared" si="109"/>
        <v>0</v>
      </c>
      <c r="W274" s="21">
        <f t="shared" si="109"/>
        <v>0</v>
      </c>
      <c r="X274" s="21">
        <f t="shared" si="109"/>
        <v>0</v>
      </c>
      <c r="Y274" s="21">
        <f t="shared" si="109"/>
        <v>0</v>
      </c>
      <c r="Z274" s="21">
        <f t="shared" si="109"/>
        <v>0</v>
      </c>
      <c r="AA274" s="21">
        <f t="shared" si="109"/>
        <v>0</v>
      </c>
      <c r="AB274" s="21">
        <f t="shared" si="109"/>
        <v>0</v>
      </c>
      <c r="AC274" s="21">
        <f t="shared" si="109"/>
        <v>0</v>
      </c>
      <c r="AD274" s="21">
        <f t="shared" si="109"/>
        <v>0</v>
      </c>
      <c r="AE274" s="21">
        <f t="shared" si="109"/>
        <v>0</v>
      </c>
      <c r="AF274" s="21">
        <f t="shared" si="109"/>
        <v>0</v>
      </c>
      <c r="AG274" s="21">
        <f t="shared" si="109"/>
        <v>0</v>
      </c>
      <c r="AH274" s="21">
        <f t="shared" si="109"/>
        <v>0</v>
      </c>
      <c r="AI274" s="21">
        <f t="shared" si="109"/>
        <v>0</v>
      </c>
      <c r="AJ274" s="21">
        <f t="shared" si="109"/>
        <v>0</v>
      </c>
      <c r="AK274" s="21">
        <f>AK273/24</f>
        <v>0</v>
      </c>
      <c r="AL274" s="21">
        <f>AL273/24</f>
        <v>0</v>
      </c>
      <c r="AM274" s="21">
        <f t="shared" ref="AM274:AN274" si="110">AM273/24</f>
        <v>0</v>
      </c>
      <c r="AN274" s="21">
        <f t="shared" si="110"/>
        <v>0</v>
      </c>
    </row>
    <row r="275" spans="1:40" x14ac:dyDescent="0.15">
      <c r="B275" s="173"/>
      <c r="C275" s="197"/>
      <c r="D275" s="142"/>
      <c r="E275" s="75" t="s">
        <v>148</v>
      </c>
      <c r="F275" s="68" t="s">
        <v>13</v>
      </c>
      <c r="G275" s="76" t="s">
        <v>56</v>
      </c>
      <c r="H275" s="68">
        <v>2</v>
      </c>
      <c r="I275" s="107">
        <f>SUM(H275:H277)</f>
        <v>6</v>
      </c>
      <c r="J275" s="107"/>
      <c r="K275" s="240"/>
      <c r="L275" s="240"/>
      <c r="M275" s="66"/>
      <c r="N275" s="4" t="e">
        <f ca="1">IF(YEAR(#REF!)=YEAR(TODAY()),IF(MONTH(#REF!)-MONTH(TODAY())&gt;0,IF(MONTH(#REF!)-MONTH(TODAY())&lt;=3,"Renovar Contrato?",""),""),"")</f>
        <v>#REF!</v>
      </c>
      <c r="O275" s="7"/>
      <c r="P275" s="28" t="str">
        <f t="shared" ref="P275:AN280" si="111">IF($F275=P$1,$H275," ")</f>
        <v xml:space="preserve"> </v>
      </c>
      <c r="Q275" s="28">
        <f t="shared" si="111"/>
        <v>2</v>
      </c>
      <c r="R275" s="28" t="str">
        <f t="shared" si="111"/>
        <v xml:space="preserve"> </v>
      </c>
      <c r="S275" s="28" t="str">
        <f t="shared" si="111"/>
        <v xml:space="preserve"> </v>
      </c>
      <c r="T275" s="28" t="str">
        <f t="shared" si="111"/>
        <v xml:space="preserve"> </v>
      </c>
      <c r="U275" s="28" t="str">
        <f t="shared" si="111"/>
        <v xml:space="preserve"> </v>
      </c>
      <c r="V275" s="28" t="str">
        <f t="shared" si="111"/>
        <v xml:space="preserve"> </v>
      </c>
      <c r="W275" s="28" t="str">
        <f t="shared" si="111"/>
        <v xml:space="preserve"> </v>
      </c>
      <c r="X275" s="28" t="str">
        <f t="shared" si="111"/>
        <v xml:space="preserve"> </v>
      </c>
      <c r="Y275" s="28" t="str">
        <f t="shared" si="111"/>
        <v xml:space="preserve"> </v>
      </c>
      <c r="Z275" s="28" t="str">
        <f t="shared" si="111"/>
        <v xml:space="preserve"> </v>
      </c>
      <c r="AA275" s="28" t="str">
        <f t="shared" si="111"/>
        <v xml:space="preserve"> </v>
      </c>
      <c r="AB275" s="28" t="str">
        <f t="shared" si="111"/>
        <v xml:space="preserve"> </v>
      </c>
      <c r="AC275" s="28" t="str">
        <f t="shared" si="111"/>
        <v xml:space="preserve"> </v>
      </c>
      <c r="AD275" s="28" t="str">
        <f t="shared" si="111"/>
        <v xml:space="preserve"> </v>
      </c>
      <c r="AE275" s="28" t="str">
        <f t="shared" si="111"/>
        <v xml:space="preserve"> </v>
      </c>
      <c r="AF275" s="28" t="str">
        <f t="shared" si="111"/>
        <v xml:space="preserve"> </v>
      </c>
      <c r="AG275" s="28" t="str">
        <f t="shared" si="111"/>
        <v xml:space="preserve"> </v>
      </c>
      <c r="AH275" s="28" t="str">
        <f t="shared" si="111"/>
        <v xml:space="preserve"> </v>
      </c>
      <c r="AI275" s="28" t="str">
        <f t="shared" si="111"/>
        <v xml:space="preserve"> </v>
      </c>
      <c r="AJ275" s="28" t="str">
        <f t="shared" si="111"/>
        <v xml:space="preserve"> </v>
      </c>
      <c r="AK275" s="28" t="str">
        <f t="shared" si="111"/>
        <v xml:space="preserve"> </v>
      </c>
      <c r="AL275" s="28" t="str">
        <f t="shared" si="111"/>
        <v xml:space="preserve"> </v>
      </c>
      <c r="AM275" s="28" t="str">
        <f t="shared" si="111"/>
        <v xml:space="preserve"> </v>
      </c>
      <c r="AN275" s="28" t="str">
        <f t="shared" si="111"/>
        <v xml:space="preserve"> </v>
      </c>
    </row>
    <row r="276" spans="1:40" x14ac:dyDescent="0.15">
      <c r="A276" s="161"/>
      <c r="B276" s="146"/>
      <c r="C276" s="351"/>
      <c r="D276" s="142"/>
      <c r="E276" s="105" t="s">
        <v>149</v>
      </c>
      <c r="F276" s="59" t="s">
        <v>13</v>
      </c>
      <c r="G276" s="60" t="s">
        <v>56</v>
      </c>
      <c r="H276" s="59">
        <v>2</v>
      </c>
      <c r="I276" s="107"/>
      <c r="J276" s="107"/>
      <c r="K276" s="7"/>
      <c r="L276" s="7"/>
      <c r="M276" s="7"/>
      <c r="N276" s="4" t="str">
        <f ca="1">IF(YEAR(L285)=YEAR(TODAY()),IF(MONTH(L285)-MONTH(TODAY())&gt;0,IF(MONTH(L285)-MONTH(TODAY())&lt;=3,"Renovar Contrato?",""),""),"")</f>
        <v/>
      </c>
      <c r="O276" s="7"/>
      <c r="P276" s="28" t="str">
        <f t="shared" si="111"/>
        <v xml:space="preserve"> </v>
      </c>
      <c r="Q276" s="28">
        <f t="shared" si="111"/>
        <v>2</v>
      </c>
      <c r="R276" s="28" t="str">
        <f t="shared" si="111"/>
        <v xml:space="preserve"> </v>
      </c>
      <c r="S276" s="28" t="str">
        <f t="shared" si="111"/>
        <v xml:space="preserve"> </v>
      </c>
      <c r="T276" s="28" t="str">
        <f t="shared" si="111"/>
        <v xml:space="preserve"> </v>
      </c>
      <c r="U276" s="28" t="str">
        <f t="shared" si="111"/>
        <v xml:space="preserve"> </v>
      </c>
      <c r="V276" s="28" t="str">
        <f t="shared" si="111"/>
        <v xml:space="preserve"> </v>
      </c>
      <c r="W276" s="28" t="str">
        <f t="shared" si="111"/>
        <v xml:space="preserve"> </v>
      </c>
      <c r="X276" s="28" t="str">
        <f t="shared" si="111"/>
        <v xml:space="preserve"> </v>
      </c>
      <c r="Y276" s="28" t="str">
        <f t="shared" si="111"/>
        <v xml:space="preserve"> </v>
      </c>
      <c r="Z276" s="28" t="str">
        <f t="shared" si="111"/>
        <v xml:space="preserve"> </v>
      </c>
      <c r="AA276" s="28" t="str">
        <f t="shared" si="111"/>
        <v xml:space="preserve"> </v>
      </c>
      <c r="AB276" s="28" t="str">
        <f t="shared" si="111"/>
        <v xml:space="preserve"> </v>
      </c>
      <c r="AC276" s="28" t="str">
        <f t="shared" si="111"/>
        <v xml:space="preserve"> </v>
      </c>
      <c r="AD276" s="28" t="str">
        <f t="shared" si="111"/>
        <v xml:space="preserve"> </v>
      </c>
      <c r="AE276" s="28" t="str">
        <f t="shared" si="111"/>
        <v xml:space="preserve"> </v>
      </c>
      <c r="AF276" s="28" t="str">
        <f t="shared" si="111"/>
        <v xml:space="preserve"> </v>
      </c>
      <c r="AG276" s="28" t="str">
        <f t="shared" si="111"/>
        <v xml:space="preserve"> </v>
      </c>
      <c r="AH276" s="28" t="str">
        <f t="shared" si="111"/>
        <v xml:space="preserve"> </v>
      </c>
      <c r="AI276" s="28" t="str">
        <f t="shared" si="111"/>
        <v xml:space="preserve"> </v>
      </c>
      <c r="AJ276" s="28" t="str">
        <f t="shared" si="111"/>
        <v xml:space="preserve"> </v>
      </c>
      <c r="AK276" s="28" t="str">
        <f t="shared" si="111"/>
        <v xml:space="preserve"> </v>
      </c>
      <c r="AL276" s="28" t="str">
        <f t="shared" si="111"/>
        <v xml:space="preserve"> </v>
      </c>
      <c r="AM276" s="28" t="str">
        <f t="shared" si="111"/>
        <v xml:space="preserve"> </v>
      </c>
      <c r="AN276" s="28" t="str">
        <f t="shared" si="111"/>
        <v xml:space="preserve"> </v>
      </c>
    </row>
    <row r="277" spans="1:40" x14ac:dyDescent="0.15">
      <c r="A277" s="161"/>
      <c r="B277" s="146"/>
      <c r="C277" s="71"/>
      <c r="D277" s="142"/>
      <c r="E277" s="368" t="s">
        <v>210</v>
      </c>
      <c r="F277" s="59" t="s">
        <v>24</v>
      </c>
      <c r="G277" s="60" t="s">
        <v>55</v>
      </c>
      <c r="H277" s="59">
        <v>2</v>
      </c>
      <c r="I277" s="107"/>
      <c r="J277" s="107"/>
      <c r="K277" s="7"/>
      <c r="L277" s="7"/>
      <c r="M277" s="7"/>
      <c r="N277" s="4"/>
      <c r="O277" s="7"/>
    </row>
    <row r="278" spans="1:40" x14ac:dyDescent="0.15">
      <c r="A278" s="146"/>
      <c r="B278" s="146"/>
      <c r="C278" s="161"/>
      <c r="D278" s="142"/>
      <c r="E278" s="105" t="s">
        <v>580</v>
      </c>
      <c r="F278" s="59" t="s">
        <v>13</v>
      </c>
      <c r="G278" s="60" t="s">
        <v>59</v>
      </c>
      <c r="H278" s="59">
        <v>2</v>
      </c>
      <c r="I278" s="107">
        <f>SUM(H278:H280)</f>
        <v>6</v>
      </c>
      <c r="J278" s="107"/>
      <c r="K278" s="233"/>
      <c r="L278" s="233"/>
      <c r="M278" s="245"/>
      <c r="N278" s="4" t="str">
        <f t="shared" ref="N278:N280" ca="1" si="112">IF(YEAR(L278)=YEAR(TODAY()),IF(MONTH(L278)-MONTH(TODAY())&gt;0,IF(MONTH(L278)-MONTH(TODAY())&lt;=3,"Renovar Contrato?",""),""),"")</f>
        <v/>
      </c>
      <c r="O278" s="7"/>
      <c r="P278" s="28" t="str">
        <f t="shared" si="111"/>
        <v xml:space="preserve"> </v>
      </c>
      <c r="Q278" s="28">
        <f t="shared" si="111"/>
        <v>2</v>
      </c>
      <c r="R278" s="28" t="str">
        <f t="shared" si="111"/>
        <v xml:space="preserve"> </v>
      </c>
      <c r="S278" s="28" t="str">
        <f t="shared" si="111"/>
        <v xml:space="preserve"> </v>
      </c>
      <c r="T278" s="28" t="str">
        <f t="shared" si="111"/>
        <v xml:space="preserve"> </v>
      </c>
      <c r="U278" s="28" t="str">
        <f t="shared" si="111"/>
        <v xml:space="preserve"> </v>
      </c>
      <c r="V278" s="28" t="str">
        <f t="shared" si="111"/>
        <v xml:space="preserve"> </v>
      </c>
      <c r="W278" s="28" t="str">
        <f t="shared" si="111"/>
        <v xml:space="preserve"> </v>
      </c>
      <c r="X278" s="28" t="str">
        <f t="shared" si="111"/>
        <v xml:space="preserve"> </v>
      </c>
      <c r="Y278" s="28" t="str">
        <f t="shared" si="111"/>
        <v xml:space="preserve"> </v>
      </c>
      <c r="Z278" s="28" t="str">
        <f t="shared" si="111"/>
        <v xml:space="preserve"> </v>
      </c>
      <c r="AA278" s="28" t="str">
        <f t="shared" si="111"/>
        <v xml:space="preserve"> </v>
      </c>
      <c r="AB278" s="28" t="str">
        <f t="shared" si="111"/>
        <v xml:space="preserve"> </v>
      </c>
      <c r="AC278" s="28" t="str">
        <f t="shared" si="111"/>
        <v xml:space="preserve"> </v>
      </c>
      <c r="AD278" s="28" t="str">
        <f t="shared" si="111"/>
        <v xml:space="preserve"> </v>
      </c>
      <c r="AE278" s="28" t="str">
        <f t="shared" si="111"/>
        <v xml:space="preserve"> </v>
      </c>
      <c r="AF278" s="28" t="str">
        <f t="shared" si="111"/>
        <v xml:space="preserve"> </v>
      </c>
      <c r="AG278" s="28" t="str">
        <f t="shared" si="111"/>
        <v xml:space="preserve"> </v>
      </c>
      <c r="AH278" s="28" t="str">
        <f t="shared" si="111"/>
        <v xml:space="preserve"> </v>
      </c>
      <c r="AI278" s="28" t="str">
        <f t="shared" si="111"/>
        <v xml:space="preserve"> </v>
      </c>
      <c r="AJ278" s="28" t="str">
        <f t="shared" si="111"/>
        <v xml:space="preserve"> </v>
      </c>
      <c r="AK278" s="28" t="str">
        <f t="shared" si="111"/>
        <v xml:space="preserve"> </v>
      </c>
      <c r="AL278" s="28" t="str">
        <f t="shared" si="111"/>
        <v xml:space="preserve"> </v>
      </c>
      <c r="AM278" s="28" t="str">
        <f t="shared" si="111"/>
        <v xml:space="preserve"> </v>
      </c>
      <c r="AN278" s="28" t="str">
        <f t="shared" si="111"/>
        <v xml:space="preserve"> </v>
      </c>
    </row>
    <row r="279" spans="1:40" x14ac:dyDescent="0.15">
      <c r="A279" s="146"/>
      <c r="B279" s="146"/>
      <c r="C279" s="161"/>
      <c r="D279" s="142"/>
      <c r="E279" s="105" t="s">
        <v>169</v>
      </c>
      <c r="F279" s="59" t="s">
        <v>13</v>
      </c>
      <c r="G279" s="60" t="s">
        <v>59</v>
      </c>
      <c r="H279" s="59">
        <v>2</v>
      </c>
      <c r="I279" s="107"/>
      <c r="J279" s="107"/>
      <c r="K279" s="233"/>
      <c r="L279" s="233"/>
      <c r="M279" s="245"/>
      <c r="N279" s="4"/>
      <c r="O279" s="7"/>
    </row>
    <row r="280" spans="1:40" x14ac:dyDescent="0.15">
      <c r="A280" s="146"/>
      <c r="B280" s="146"/>
      <c r="C280" s="161"/>
      <c r="D280" s="142"/>
      <c r="E280" s="105" t="s">
        <v>170</v>
      </c>
      <c r="F280" s="59" t="s">
        <v>13</v>
      </c>
      <c r="G280" s="60" t="s">
        <v>59</v>
      </c>
      <c r="H280" s="59">
        <v>2</v>
      </c>
      <c r="I280" s="107"/>
      <c r="J280" s="107"/>
      <c r="K280" s="233"/>
      <c r="L280" s="233"/>
      <c r="M280" s="245"/>
      <c r="N280" s="4" t="str">
        <f t="shared" ca="1" si="112"/>
        <v/>
      </c>
      <c r="O280" s="7"/>
      <c r="P280" s="28" t="str">
        <f t="shared" si="111"/>
        <v xml:space="preserve"> </v>
      </c>
      <c r="Q280" s="28">
        <f t="shared" si="111"/>
        <v>2</v>
      </c>
      <c r="R280" s="28" t="str">
        <f t="shared" si="111"/>
        <v xml:space="preserve"> </v>
      </c>
      <c r="S280" s="28" t="str">
        <f t="shared" si="111"/>
        <v xml:space="preserve"> </v>
      </c>
      <c r="T280" s="28" t="str">
        <f t="shared" si="111"/>
        <v xml:space="preserve"> </v>
      </c>
      <c r="U280" s="28" t="str">
        <f t="shared" si="111"/>
        <v xml:space="preserve"> </v>
      </c>
      <c r="V280" s="28" t="str">
        <f t="shared" si="111"/>
        <v xml:space="preserve"> </v>
      </c>
      <c r="W280" s="28" t="str">
        <f t="shared" si="111"/>
        <v xml:space="preserve"> </v>
      </c>
      <c r="X280" s="28" t="str">
        <f t="shared" si="111"/>
        <v xml:space="preserve"> </v>
      </c>
      <c r="Y280" s="28" t="str">
        <f t="shared" si="111"/>
        <v xml:space="preserve"> </v>
      </c>
      <c r="Z280" s="28" t="str">
        <f t="shared" si="111"/>
        <v xml:space="preserve"> </v>
      </c>
      <c r="AA280" s="28" t="str">
        <f t="shared" si="111"/>
        <v xml:space="preserve"> </v>
      </c>
      <c r="AB280" s="28" t="str">
        <f t="shared" si="111"/>
        <v xml:space="preserve"> </v>
      </c>
      <c r="AC280" s="28" t="str">
        <f t="shared" si="111"/>
        <v xml:space="preserve"> </v>
      </c>
      <c r="AD280" s="28" t="str">
        <f t="shared" si="111"/>
        <v xml:space="preserve"> </v>
      </c>
      <c r="AE280" s="28" t="str">
        <f t="shared" si="111"/>
        <v xml:space="preserve"> </v>
      </c>
      <c r="AF280" s="28" t="str">
        <f t="shared" si="111"/>
        <v xml:space="preserve"> </v>
      </c>
      <c r="AG280" s="28" t="str">
        <f t="shared" si="111"/>
        <v xml:space="preserve"> </v>
      </c>
      <c r="AH280" s="28" t="str">
        <f t="shared" si="111"/>
        <v xml:space="preserve"> </v>
      </c>
      <c r="AI280" s="28" t="str">
        <f t="shared" si="111"/>
        <v xml:space="preserve"> </v>
      </c>
      <c r="AJ280" s="28" t="str">
        <f t="shared" si="111"/>
        <v xml:space="preserve"> </v>
      </c>
      <c r="AK280" s="28" t="str">
        <f t="shared" si="111"/>
        <v xml:space="preserve"> </v>
      </c>
      <c r="AL280" s="28" t="str">
        <f t="shared" si="111"/>
        <v xml:space="preserve"> </v>
      </c>
      <c r="AM280" s="28" t="str">
        <f t="shared" si="111"/>
        <v xml:space="preserve"> </v>
      </c>
      <c r="AN280" s="28" t="str">
        <f t="shared" si="111"/>
        <v xml:space="preserve"> </v>
      </c>
    </row>
    <row r="281" spans="1:40" x14ac:dyDescent="0.15">
      <c r="A281" s="198"/>
      <c r="B281" s="198"/>
      <c r="C281" s="199"/>
      <c r="D281" s="200"/>
      <c r="E281" s="201"/>
      <c r="F281" s="202"/>
      <c r="G281" s="203"/>
      <c r="H281" s="202"/>
      <c r="I281" s="204"/>
      <c r="J281" s="204"/>
      <c r="K281" s="248"/>
      <c r="L281" s="248"/>
      <c r="M281" s="249"/>
      <c r="N281" s="4" t="str">
        <f ca="1">IF(YEAR(L281)=YEAR(TODAY()),IF(MONTH(L281)-MONTH(TODAY())&gt;0,IF(MONTH(L281)-MONTH(TODAY())&lt;=3,"Renovar Contrato?",""),""),"")</f>
        <v/>
      </c>
      <c r="O281" s="47" t="e">
        <f>SUM(P281:AN281)</f>
        <v>#REF!</v>
      </c>
      <c r="P281" s="22" t="e">
        <f t="shared" ref="P281:AN281" si="113">SUM(P283:P306)</f>
        <v>#REF!</v>
      </c>
      <c r="Q281" s="22" t="e">
        <f t="shared" si="113"/>
        <v>#REF!</v>
      </c>
      <c r="R281" s="22" t="e">
        <f t="shared" si="113"/>
        <v>#REF!</v>
      </c>
      <c r="S281" s="22" t="e">
        <f t="shared" si="113"/>
        <v>#REF!</v>
      </c>
      <c r="T281" s="22" t="e">
        <f t="shared" si="113"/>
        <v>#REF!</v>
      </c>
      <c r="U281" s="22" t="e">
        <f t="shared" si="113"/>
        <v>#REF!</v>
      </c>
      <c r="V281" s="22" t="e">
        <f t="shared" si="113"/>
        <v>#REF!</v>
      </c>
      <c r="W281" s="22" t="e">
        <f t="shared" si="113"/>
        <v>#REF!</v>
      </c>
      <c r="X281" s="22" t="e">
        <f t="shared" si="113"/>
        <v>#REF!</v>
      </c>
      <c r="Y281" s="22" t="e">
        <f t="shared" si="113"/>
        <v>#REF!</v>
      </c>
      <c r="Z281" s="22" t="e">
        <f t="shared" si="113"/>
        <v>#REF!</v>
      </c>
      <c r="AA281" s="22" t="e">
        <f t="shared" si="113"/>
        <v>#REF!</v>
      </c>
      <c r="AB281" s="22" t="e">
        <f t="shared" si="113"/>
        <v>#REF!</v>
      </c>
      <c r="AC281" s="22" t="e">
        <f t="shared" si="113"/>
        <v>#REF!</v>
      </c>
      <c r="AD281" s="22" t="e">
        <f t="shared" si="113"/>
        <v>#REF!</v>
      </c>
      <c r="AE281" s="22" t="e">
        <f t="shared" si="113"/>
        <v>#REF!</v>
      </c>
      <c r="AF281" s="22" t="e">
        <f t="shared" si="113"/>
        <v>#REF!</v>
      </c>
      <c r="AG281" s="22" t="e">
        <f t="shared" si="113"/>
        <v>#REF!</v>
      </c>
      <c r="AH281" s="22" t="e">
        <f t="shared" si="113"/>
        <v>#REF!</v>
      </c>
      <c r="AI281" s="22" t="e">
        <f t="shared" si="113"/>
        <v>#REF!</v>
      </c>
      <c r="AJ281" s="22" t="e">
        <f t="shared" si="113"/>
        <v>#REF!</v>
      </c>
      <c r="AK281" s="22" t="e">
        <f t="shared" si="113"/>
        <v>#REF!</v>
      </c>
      <c r="AL281" s="22" t="e">
        <f t="shared" si="113"/>
        <v>#REF!</v>
      </c>
      <c r="AM281" s="22" t="e">
        <f t="shared" si="113"/>
        <v>#REF!</v>
      </c>
      <c r="AN281" s="22" t="e">
        <f t="shared" si="113"/>
        <v>#REF!</v>
      </c>
    </row>
    <row r="282" spans="1:40" x14ac:dyDescent="0.15">
      <c r="A282" s="65" t="s">
        <v>518</v>
      </c>
      <c r="B282" s="65" t="s">
        <v>61</v>
      </c>
      <c r="C282" s="275" t="s">
        <v>452</v>
      </c>
      <c r="D282" s="69" t="s">
        <v>64</v>
      </c>
      <c r="E282" s="93"/>
      <c r="F282" s="94"/>
      <c r="G282" s="95"/>
      <c r="H282" s="92"/>
      <c r="I282" s="91">
        <f>SUM(I283:I291)</f>
        <v>16</v>
      </c>
      <c r="J282" s="88">
        <f>I282/2</f>
        <v>8</v>
      </c>
      <c r="K282" s="231">
        <v>44455</v>
      </c>
      <c r="L282" s="231">
        <v>44819</v>
      </c>
      <c r="M282" s="239">
        <v>0.59</v>
      </c>
      <c r="N282" s="4" t="str">
        <f ca="1">IF(YEAR(L282)=YEAR(TODAY()),IF(MONTH(L282)-MONTH(TODAY())&gt;0,IF(MONTH(L282)-MONTH(TODAY())&lt;=3,"Renovar Contrato?",""),""),"")</f>
        <v/>
      </c>
      <c r="O282" s="47" t="e">
        <f>SUM(P282:AN282)</f>
        <v>#REF!</v>
      </c>
      <c r="P282" s="21" t="e">
        <f>P281/24</f>
        <v>#REF!</v>
      </c>
      <c r="Q282" s="21" t="e">
        <f t="shared" ref="Q282:AJ282" si="114">Q281/24</f>
        <v>#REF!</v>
      </c>
      <c r="R282" s="21" t="e">
        <f t="shared" si="114"/>
        <v>#REF!</v>
      </c>
      <c r="S282" s="21" t="e">
        <f t="shared" si="114"/>
        <v>#REF!</v>
      </c>
      <c r="T282" s="21" t="e">
        <f t="shared" si="114"/>
        <v>#REF!</v>
      </c>
      <c r="U282" s="21" t="e">
        <f t="shared" si="114"/>
        <v>#REF!</v>
      </c>
      <c r="V282" s="21" t="e">
        <f t="shared" si="114"/>
        <v>#REF!</v>
      </c>
      <c r="W282" s="21" t="e">
        <f t="shared" si="114"/>
        <v>#REF!</v>
      </c>
      <c r="X282" s="21" t="e">
        <f t="shared" si="114"/>
        <v>#REF!</v>
      </c>
      <c r="Y282" s="21" t="e">
        <f t="shared" si="114"/>
        <v>#REF!</v>
      </c>
      <c r="Z282" s="21" t="e">
        <f t="shared" si="114"/>
        <v>#REF!</v>
      </c>
      <c r="AA282" s="21" t="e">
        <f t="shared" si="114"/>
        <v>#REF!</v>
      </c>
      <c r="AB282" s="21" t="e">
        <f t="shared" si="114"/>
        <v>#REF!</v>
      </c>
      <c r="AC282" s="21" t="e">
        <f t="shared" si="114"/>
        <v>#REF!</v>
      </c>
      <c r="AD282" s="21" t="e">
        <f t="shared" si="114"/>
        <v>#REF!</v>
      </c>
      <c r="AE282" s="21" t="e">
        <f t="shared" si="114"/>
        <v>#REF!</v>
      </c>
      <c r="AF282" s="21" t="e">
        <f t="shared" si="114"/>
        <v>#REF!</v>
      </c>
      <c r="AG282" s="21" t="e">
        <f t="shared" si="114"/>
        <v>#REF!</v>
      </c>
      <c r="AH282" s="21" t="e">
        <f t="shared" si="114"/>
        <v>#REF!</v>
      </c>
      <c r="AI282" s="21" t="e">
        <f t="shared" si="114"/>
        <v>#REF!</v>
      </c>
      <c r="AJ282" s="21" t="e">
        <f t="shared" si="114"/>
        <v>#REF!</v>
      </c>
      <c r="AK282" s="21" t="e">
        <f>AK281/24</f>
        <v>#REF!</v>
      </c>
      <c r="AL282" s="21" t="e">
        <f>AL281/24</f>
        <v>#REF!</v>
      </c>
      <c r="AM282" s="21" t="e">
        <f t="shared" ref="AM282:AN282" si="115">AM281/24</f>
        <v>#REF!</v>
      </c>
      <c r="AN282" s="21" t="e">
        <f t="shared" si="115"/>
        <v>#REF!</v>
      </c>
    </row>
    <row r="283" spans="1:40" x14ac:dyDescent="0.15">
      <c r="C283" s="197"/>
      <c r="D283" s="23"/>
      <c r="E283" s="75" t="s">
        <v>668</v>
      </c>
      <c r="F283" s="130" t="s">
        <v>31</v>
      </c>
      <c r="G283" s="76" t="s">
        <v>55</v>
      </c>
      <c r="H283" s="49">
        <v>1</v>
      </c>
      <c r="I283" s="107">
        <f>SUM(H283:H286)</f>
        <v>8</v>
      </c>
      <c r="K283" s="7"/>
      <c r="L283" s="7"/>
      <c r="M283" s="7"/>
      <c r="N283" s="4"/>
    </row>
    <row r="284" spans="1:40" x14ac:dyDescent="0.15">
      <c r="C284" s="197"/>
      <c r="D284" s="23"/>
      <c r="E284" s="75" t="s">
        <v>669</v>
      </c>
      <c r="F284" s="130" t="s">
        <v>31</v>
      </c>
      <c r="G284" s="76" t="s">
        <v>55</v>
      </c>
      <c r="H284" s="49">
        <v>3</v>
      </c>
      <c r="I284" s="107"/>
      <c r="K284" s="7"/>
      <c r="L284" s="7"/>
      <c r="M284" s="7"/>
      <c r="N284" s="4"/>
    </row>
    <row r="285" spans="1:40" x14ac:dyDescent="0.15">
      <c r="C285" s="351"/>
      <c r="D285" s="23"/>
      <c r="E285" s="75" t="s">
        <v>670</v>
      </c>
      <c r="F285" s="130" t="s">
        <v>31</v>
      </c>
      <c r="G285" s="76" t="s">
        <v>55</v>
      </c>
      <c r="H285" s="49">
        <v>1</v>
      </c>
      <c r="I285" s="107"/>
      <c r="K285" s="7"/>
      <c r="L285" s="7"/>
      <c r="M285" s="7"/>
      <c r="N285" s="4"/>
    </row>
    <row r="286" spans="1:40" x14ac:dyDescent="0.15">
      <c r="C286" s="351"/>
      <c r="D286" s="23"/>
      <c r="E286" s="75" t="s">
        <v>671</v>
      </c>
      <c r="F286" s="130" t="s">
        <v>31</v>
      </c>
      <c r="G286" s="76" t="s">
        <v>55</v>
      </c>
      <c r="H286" s="49">
        <v>3</v>
      </c>
      <c r="I286" s="107"/>
      <c r="K286" s="7"/>
      <c r="L286" s="7"/>
      <c r="M286" s="7"/>
      <c r="N286" s="4"/>
    </row>
    <row r="287" spans="1:40" x14ac:dyDescent="0.15">
      <c r="C287" s="111"/>
      <c r="D287" s="23"/>
      <c r="E287" s="75" t="s">
        <v>666</v>
      </c>
      <c r="F287" s="130" t="s">
        <v>31</v>
      </c>
      <c r="G287" s="76" t="s">
        <v>58</v>
      </c>
      <c r="H287" s="49">
        <v>1</v>
      </c>
      <c r="I287" s="107">
        <f>SUM(H287:H292)</f>
        <v>8</v>
      </c>
      <c r="K287" s="7"/>
      <c r="L287" s="7"/>
      <c r="M287" s="7"/>
      <c r="N287" s="4"/>
    </row>
    <row r="288" spans="1:40" x14ac:dyDescent="0.15">
      <c r="C288" s="111"/>
      <c r="D288" s="23"/>
      <c r="E288" s="75" t="s">
        <v>667</v>
      </c>
      <c r="F288" s="130" t="s">
        <v>31</v>
      </c>
      <c r="G288" s="76" t="s">
        <v>58</v>
      </c>
      <c r="H288" s="49">
        <v>2</v>
      </c>
      <c r="I288" s="107"/>
      <c r="K288" s="7"/>
      <c r="L288" s="7"/>
      <c r="M288" s="7"/>
      <c r="N288" s="4"/>
    </row>
    <row r="289" spans="1:40" x14ac:dyDescent="0.15">
      <c r="C289" s="111"/>
      <c r="D289" s="23"/>
      <c r="E289" s="75" t="s">
        <v>664</v>
      </c>
      <c r="F289" s="130" t="s">
        <v>31</v>
      </c>
      <c r="G289" s="76" t="s">
        <v>58</v>
      </c>
      <c r="H289" s="49">
        <v>1</v>
      </c>
      <c r="I289" s="107"/>
      <c r="K289" s="7"/>
      <c r="L289" s="7"/>
      <c r="M289" s="7"/>
      <c r="N289" s="4"/>
    </row>
    <row r="290" spans="1:40" x14ac:dyDescent="0.15">
      <c r="C290" s="111"/>
      <c r="D290" s="23"/>
      <c r="E290" s="75" t="s">
        <v>665</v>
      </c>
      <c r="F290" s="130" t="s">
        <v>31</v>
      </c>
      <c r="G290" s="76" t="s">
        <v>58</v>
      </c>
      <c r="H290" s="49">
        <v>2</v>
      </c>
      <c r="I290" s="107"/>
      <c r="K290" s="7"/>
      <c r="L290" s="7"/>
      <c r="M290" s="7"/>
      <c r="N290" s="4"/>
    </row>
    <row r="291" spans="1:40" x14ac:dyDescent="0.15">
      <c r="C291" s="111"/>
      <c r="D291" s="23"/>
      <c r="E291" s="105" t="s">
        <v>270</v>
      </c>
      <c r="F291" s="130" t="s">
        <v>76</v>
      </c>
      <c r="G291" s="60" t="s">
        <v>59</v>
      </c>
      <c r="H291" s="165">
        <v>1</v>
      </c>
      <c r="I291" s="107"/>
      <c r="K291" s="7"/>
      <c r="L291" s="7"/>
      <c r="M291" s="7"/>
      <c r="N291" s="4"/>
    </row>
    <row r="292" spans="1:40" x14ac:dyDescent="0.15">
      <c r="C292" s="197"/>
      <c r="D292" s="79"/>
      <c r="E292" s="105" t="s">
        <v>267</v>
      </c>
      <c r="F292" s="130" t="s">
        <v>31</v>
      </c>
      <c r="G292" s="60" t="s">
        <v>59</v>
      </c>
      <c r="H292" s="165">
        <v>1</v>
      </c>
      <c r="I292" s="107"/>
      <c r="K292" s="56"/>
      <c r="L292" s="56"/>
      <c r="M292" s="56"/>
      <c r="N292" s="4"/>
    </row>
    <row r="293" spans="1:40" x14ac:dyDescent="0.15">
      <c r="A293" s="31"/>
      <c r="B293" s="31"/>
      <c r="C293" s="96"/>
      <c r="D293" s="97"/>
      <c r="E293" s="98"/>
      <c r="F293" s="99"/>
      <c r="G293" s="100"/>
      <c r="H293" s="99"/>
      <c r="I293" s="101"/>
      <c r="J293" s="102"/>
      <c r="K293" s="236"/>
      <c r="L293" s="236"/>
      <c r="M293" s="237"/>
      <c r="N293" s="4" t="e">
        <f ca="1">IF(YEAR(#REF!)=YEAR(TODAY()),IF(MONTH(#REF!)-MONTH(TODAY())&gt;0,IF(MONTH(#REF!)-MONTH(TODAY())&lt;=3,"Renovar Contrato?",""),""),"")</f>
        <v>#REF!</v>
      </c>
      <c r="O293" s="47" t="e">
        <f>SUM(P293:AN293)</f>
        <v>#REF!</v>
      </c>
      <c r="P293" s="22" t="e">
        <f>SUM(#REF!)</f>
        <v>#REF!</v>
      </c>
      <c r="Q293" s="22" t="e">
        <f>SUM(#REF!)</f>
        <v>#REF!</v>
      </c>
      <c r="R293" s="22" t="e">
        <f>SUM(#REF!)</f>
        <v>#REF!</v>
      </c>
      <c r="S293" s="22" t="e">
        <f>SUM(#REF!)</f>
        <v>#REF!</v>
      </c>
      <c r="T293" s="22" t="e">
        <f>SUM(#REF!)</f>
        <v>#REF!</v>
      </c>
      <c r="U293" s="22" t="e">
        <f>SUM(#REF!)</f>
        <v>#REF!</v>
      </c>
      <c r="V293" s="22" t="e">
        <f>SUM(#REF!)</f>
        <v>#REF!</v>
      </c>
      <c r="W293" s="22" t="e">
        <f>SUM(#REF!)</f>
        <v>#REF!</v>
      </c>
      <c r="X293" s="22" t="e">
        <f>SUM(#REF!)</f>
        <v>#REF!</v>
      </c>
      <c r="Y293" s="22" t="e">
        <f>SUM(#REF!)</f>
        <v>#REF!</v>
      </c>
      <c r="Z293" s="22" t="e">
        <f>SUM(#REF!)</f>
        <v>#REF!</v>
      </c>
      <c r="AA293" s="22" t="e">
        <f>SUM(#REF!)</f>
        <v>#REF!</v>
      </c>
      <c r="AB293" s="22" t="e">
        <f>SUM(#REF!)</f>
        <v>#REF!</v>
      </c>
      <c r="AC293" s="22" t="e">
        <f>SUM(#REF!)</f>
        <v>#REF!</v>
      </c>
      <c r="AD293" s="22" t="e">
        <f>SUM(#REF!)</f>
        <v>#REF!</v>
      </c>
      <c r="AE293" s="22" t="e">
        <f>SUM(#REF!)</f>
        <v>#REF!</v>
      </c>
      <c r="AF293" s="22" t="e">
        <f>SUM(#REF!)</f>
        <v>#REF!</v>
      </c>
      <c r="AG293" s="22" t="e">
        <f>SUM(#REF!)</f>
        <v>#REF!</v>
      </c>
      <c r="AH293" s="22" t="e">
        <f>SUM(#REF!)</f>
        <v>#REF!</v>
      </c>
      <c r="AI293" s="22" t="e">
        <f>SUM(#REF!)</f>
        <v>#REF!</v>
      </c>
      <c r="AJ293" s="22" t="e">
        <f>SUM(#REF!)</f>
        <v>#REF!</v>
      </c>
      <c r="AK293" s="22" t="e">
        <f>SUM(#REF!)</f>
        <v>#REF!</v>
      </c>
      <c r="AL293" s="22" t="e">
        <f>SUM(#REF!)</f>
        <v>#REF!</v>
      </c>
      <c r="AM293" s="22" t="e">
        <f>SUM(#REF!)</f>
        <v>#REF!</v>
      </c>
      <c r="AN293" s="22" t="e">
        <f>SUM(#REF!)</f>
        <v>#REF!</v>
      </c>
    </row>
    <row r="294" spans="1:40" x14ac:dyDescent="0.15">
      <c r="A294" s="264" t="s">
        <v>565</v>
      </c>
      <c r="B294" s="264" t="s">
        <v>61</v>
      </c>
      <c r="C294" s="291" t="s">
        <v>526</v>
      </c>
      <c r="D294" s="69" t="s">
        <v>64</v>
      </c>
      <c r="E294" s="93"/>
      <c r="F294" s="94"/>
      <c r="G294" s="95"/>
      <c r="H294" s="92"/>
      <c r="I294" s="91">
        <f>SUM(I295:I295)</f>
        <v>3</v>
      </c>
      <c r="J294" s="265">
        <f>I294/2</f>
        <v>1.5</v>
      </c>
      <c r="K294" s="231">
        <v>44409</v>
      </c>
      <c r="L294" s="231">
        <v>44819</v>
      </c>
      <c r="M294" s="239">
        <v>0.2</v>
      </c>
      <c r="N294" s="148" t="str">
        <f ca="1">IF(YEAR(L294)=YEAR(TODAY()),IF(MONTH(L294)-MONTH(TODAY())&gt;0,IF(MONTH(L294)-MONTH(TODAY())&lt;=3,"Renovar Contrato?",""),""),"")</f>
        <v/>
      </c>
      <c r="O294" s="263" t="e">
        <f>SUM(P294:AN294)</f>
        <v>#REF!</v>
      </c>
      <c r="P294" s="266" t="e">
        <f>#REF!/24</f>
        <v>#REF!</v>
      </c>
      <c r="Q294" s="266" t="e">
        <f>#REF!/24</f>
        <v>#REF!</v>
      </c>
      <c r="R294" s="266" t="e">
        <f>#REF!/24</f>
        <v>#REF!</v>
      </c>
      <c r="S294" s="266" t="e">
        <f>#REF!/24</f>
        <v>#REF!</v>
      </c>
      <c r="T294" s="266" t="e">
        <f>#REF!/24</f>
        <v>#REF!</v>
      </c>
      <c r="U294" s="266" t="e">
        <f>#REF!/24</f>
        <v>#REF!</v>
      </c>
      <c r="V294" s="266" t="e">
        <f>#REF!/24</f>
        <v>#REF!</v>
      </c>
      <c r="W294" s="266" t="e">
        <f>#REF!/24</f>
        <v>#REF!</v>
      </c>
      <c r="X294" s="266" t="e">
        <f>#REF!/24</f>
        <v>#REF!</v>
      </c>
      <c r="Y294" s="266" t="e">
        <f>#REF!/24</f>
        <v>#REF!</v>
      </c>
      <c r="Z294" s="266" t="e">
        <f>#REF!/24</f>
        <v>#REF!</v>
      </c>
      <c r="AA294" s="266" t="e">
        <f>#REF!/24</f>
        <v>#REF!</v>
      </c>
      <c r="AB294" s="266" t="e">
        <f>#REF!/24</f>
        <v>#REF!</v>
      </c>
      <c r="AC294" s="266" t="e">
        <f>#REF!/24</f>
        <v>#REF!</v>
      </c>
      <c r="AD294" s="266" t="e">
        <f>#REF!/24</f>
        <v>#REF!</v>
      </c>
      <c r="AE294" s="266" t="e">
        <f>#REF!/24</f>
        <v>#REF!</v>
      </c>
      <c r="AF294" s="266" t="e">
        <f>#REF!/24</f>
        <v>#REF!</v>
      </c>
      <c r="AG294" s="266" t="e">
        <f>#REF!/24</f>
        <v>#REF!</v>
      </c>
      <c r="AH294" s="266" t="e">
        <f>#REF!/24</f>
        <v>#REF!</v>
      </c>
      <c r="AI294" s="266" t="e">
        <f>#REF!/24</f>
        <v>#REF!</v>
      </c>
      <c r="AJ294" s="266" t="e">
        <f>#REF!/24</f>
        <v>#REF!</v>
      </c>
      <c r="AK294" s="266" t="e">
        <f>#REF!/24</f>
        <v>#REF!</v>
      </c>
      <c r="AL294" s="266" t="e">
        <f>#REF!/24</f>
        <v>#REF!</v>
      </c>
      <c r="AM294" s="266" t="e">
        <f>#REF!/24</f>
        <v>#REF!</v>
      </c>
      <c r="AN294" s="266" t="e">
        <f>#REF!/24</f>
        <v>#REF!</v>
      </c>
    </row>
    <row r="295" spans="1:40" x14ac:dyDescent="0.15">
      <c r="A295" s="7"/>
      <c r="B295" s="7"/>
      <c r="C295" s="341"/>
      <c r="D295" s="23"/>
      <c r="E295" s="75" t="s">
        <v>586</v>
      </c>
      <c r="F295" s="130" t="s">
        <v>31</v>
      </c>
      <c r="G295" s="60" t="s">
        <v>56</v>
      </c>
      <c r="H295" s="59">
        <v>1</v>
      </c>
      <c r="I295" s="107">
        <f>SUM(H295:H296)</f>
        <v>3</v>
      </c>
      <c r="J295" s="219"/>
      <c r="K295" s="7"/>
      <c r="L295" s="7"/>
      <c r="M295" s="7"/>
      <c r="N295" s="148"/>
      <c r="O295" s="268"/>
      <c r="P295" s="267"/>
      <c r="Q295" s="267"/>
      <c r="R295" s="267"/>
      <c r="S295" s="267"/>
      <c r="T295" s="267"/>
      <c r="U295" s="267"/>
      <c r="V295" s="267"/>
      <c r="W295" s="267"/>
      <c r="X295" s="267"/>
      <c r="Y295" s="267"/>
      <c r="Z295" s="267"/>
      <c r="AA295" s="267"/>
      <c r="AB295" s="267"/>
      <c r="AC295" s="267"/>
      <c r="AD295" s="267"/>
      <c r="AE295" s="267"/>
      <c r="AF295" s="267"/>
      <c r="AG295" s="267"/>
      <c r="AH295" s="267"/>
      <c r="AI295" s="267"/>
      <c r="AJ295" s="267"/>
      <c r="AK295" s="267"/>
      <c r="AL295" s="267"/>
      <c r="AM295" s="267"/>
      <c r="AN295" s="267"/>
    </row>
    <row r="296" spans="1:40" x14ac:dyDescent="0.15">
      <c r="A296" s="7"/>
      <c r="B296" s="7"/>
      <c r="C296" s="197"/>
      <c r="D296" s="23"/>
      <c r="E296" s="75" t="s">
        <v>596</v>
      </c>
      <c r="F296" s="130" t="s">
        <v>31</v>
      </c>
      <c r="G296" s="60" t="s">
        <v>56</v>
      </c>
      <c r="H296" s="59">
        <v>2</v>
      </c>
      <c r="I296" s="107"/>
      <c r="J296" s="219"/>
      <c r="K296" s="7"/>
      <c r="L296" s="7"/>
      <c r="M296" s="7"/>
      <c r="N296" s="148"/>
      <c r="O296" s="268"/>
      <c r="P296" s="267"/>
      <c r="Q296" s="267"/>
      <c r="R296" s="267"/>
      <c r="S296" s="267"/>
      <c r="T296" s="267"/>
      <c r="U296" s="267"/>
      <c r="V296" s="267"/>
      <c r="W296" s="267"/>
      <c r="X296" s="267"/>
      <c r="Y296" s="267"/>
      <c r="Z296" s="267"/>
      <c r="AA296" s="267"/>
      <c r="AB296" s="267"/>
      <c r="AC296" s="267"/>
      <c r="AD296" s="267"/>
      <c r="AE296" s="267"/>
      <c r="AF296" s="267"/>
      <c r="AG296" s="267"/>
      <c r="AH296" s="267"/>
      <c r="AI296" s="267"/>
      <c r="AJ296" s="267"/>
      <c r="AK296" s="267"/>
      <c r="AL296" s="267"/>
      <c r="AM296" s="267"/>
      <c r="AN296" s="267"/>
    </row>
    <row r="297" spans="1:40" x14ac:dyDescent="0.15">
      <c r="A297" s="7"/>
      <c r="B297" s="7"/>
      <c r="C297" s="342"/>
      <c r="D297" s="23"/>
      <c r="E297" s="105" t="s">
        <v>429</v>
      </c>
      <c r="F297" s="59" t="s">
        <v>24</v>
      </c>
      <c r="G297" s="60" t="s">
        <v>58</v>
      </c>
      <c r="H297" s="59">
        <v>0.5</v>
      </c>
      <c r="I297" s="107">
        <f>SUM(H297:H298)</f>
        <v>2.5</v>
      </c>
      <c r="J297" s="219"/>
      <c r="K297" s="7"/>
      <c r="L297" s="7"/>
      <c r="M297" s="7"/>
      <c r="N297" s="148"/>
      <c r="O297" s="268"/>
      <c r="P297" s="267"/>
      <c r="Q297" s="267"/>
      <c r="R297" s="267"/>
      <c r="S297" s="267"/>
      <c r="T297" s="267"/>
      <c r="U297" s="267"/>
      <c r="V297" s="267"/>
      <c r="W297" s="267"/>
      <c r="X297" s="267"/>
      <c r="Y297" s="267"/>
      <c r="Z297" s="267"/>
      <c r="AA297" s="267"/>
      <c r="AB297" s="267"/>
      <c r="AC297" s="267"/>
      <c r="AD297" s="267"/>
      <c r="AE297" s="267"/>
      <c r="AF297" s="267"/>
      <c r="AG297" s="267"/>
      <c r="AH297" s="267"/>
      <c r="AI297" s="267"/>
      <c r="AJ297" s="267"/>
      <c r="AK297" s="267"/>
      <c r="AL297" s="267"/>
      <c r="AM297" s="267"/>
      <c r="AN297" s="267"/>
    </row>
    <row r="298" spans="1:40" x14ac:dyDescent="0.15">
      <c r="A298" s="7"/>
      <c r="B298" s="7"/>
      <c r="C298" s="339"/>
      <c r="D298" s="23"/>
      <c r="E298" s="105" t="s">
        <v>430</v>
      </c>
      <c r="F298" s="59" t="s">
        <v>24</v>
      </c>
      <c r="G298" s="60" t="s">
        <v>58</v>
      </c>
      <c r="H298" s="59">
        <v>2</v>
      </c>
      <c r="I298" s="107"/>
      <c r="J298" s="219"/>
      <c r="K298" s="7"/>
      <c r="L298" s="7"/>
      <c r="M298" s="7"/>
      <c r="N298" s="148"/>
      <c r="O298" s="268"/>
      <c r="P298" s="267"/>
      <c r="Q298" s="267"/>
      <c r="R298" s="267"/>
      <c r="S298" s="267"/>
      <c r="T298" s="267"/>
      <c r="U298" s="267"/>
      <c r="V298" s="267"/>
      <c r="W298" s="267"/>
      <c r="X298" s="267"/>
      <c r="Y298" s="267"/>
      <c r="Z298" s="267"/>
      <c r="AA298" s="267"/>
      <c r="AB298" s="267"/>
      <c r="AC298" s="267"/>
      <c r="AD298" s="267"/>
      <c r="AE298" s="267"/>
      <c r="AF298" s="267"/>
      <c r="AG298" s="267"/>
      <c r="AH298" s="267"/>
      <c r="AI298" s="267"/>
      <c r="AJ298" s="267"/>
      <c r="AK298" s="267"/>
      <c r="AL298" s="267"/>
      <c r="AM298" s="267"/>
      <c r="AN298" s="267"/>
    </row>
    <row r="299" spans="1:40" x14ac:dyDescent="0.15">
      <c r="A299" s="31"/>
      <c r="B299" s="31"/>
      <c r="C299" s="96"/>
      <c r="D299" s="97"/>
      <c r="E299" s="98"/>
      <c r="F299" s="99"/>
      <c r="G299" s="100"/>
      <c r="H299" s="99"/>
      <c r="I299" s="101"/>
      <c r="J299" s="102"/>
      <c r="K299" s="236"/>
      <c r="L299" s="236"/>
      <c r="M299" s="237"/>
      <c r="N299" s="4" t="e">
        <f ca="1">IF(YEAR(#REF!)=YEAR(TODAY()),IF(MONTH(#REF!)-MONTH(TODAY())&gt;0,IF(MONTH(#REF!)-MONTH(TODAY())&lt;=3,"Renovar Contrato?",""),""),"")</f>
        <v>#REF!</v>
      </c>
      <c r="O299" s="47" t="e">
        <f>SUM(P299:AN299)</f>
        <v>#REF!</v>
      </c>
      <c r="P299" s="22" t="e">
        <f>SUM(#REF!)</f>
        <v>#REF!</v>
      </c>
      <c r="Q299" s="22" t="e">
        <f>SUM(#REF!)</f>
        <v>#REF!</v>
      </c>
      <c r="R299" s="22" t="e">
        <f>SUM(#REF!)</f>
        <v>#REF!</v>
      </c>
      <c r="S299" s="22" t="e">
        <f>SUM(#REF!)</f>
        <v>#REF!</v>
      </c>
      <c r="T299" s="22" t="e">
        <f>SUM(#REF!)</f>
        <v>#REF!</v>
      </c>
      <c r="U299" s="22" t="e">
        <f>SUM(#REF!)</f>
        <v>#REF!</v>
      </c>
      <c r="V299" s="22" t="e">
        <f>SUM(#REF!)</f>
        <v>#REF!</v>
      </c>
      <c r="W299" s="22" t="e">
        <f>SUM(#REF!)</f>
        <v>#REF!</v>
      </c>
      <c r="X299" s="22" t="e">
        <f>SUM(#REF!)</f>
        <v>#REF!</v>
      </c>
      <c r="Y299" s="22" t="e">
        <f>SUM(#REF!)</f>
        <v>#REF!</v>
      </c>
      <c r="Z299" s="22" t="e">
        <f>SUM(#REF!)</f>
        <v>#REF!</v>
      </c>
      <c r="AA299" s="22" t="e">
        <f>SUM(#REF!)</f>
        <v>#REF!</v>
      </c>
      <c r="AB299" s="22" t="e">
        <f>SUM(#REF!)</f>
        <v>#REF!</v>
      </c>
      <c r="AC299" s="22" t="e">
        <f>SUM(#REF!)</f>
        <v>#REF!</v>
      </c>
      <c r="AD299" s="22" t="e">
        <f>SUM(#REF!)</f>
        <v>#REF!</v>
      </c>
      <c r="AE299" s="22" t="e">
        <f>SUM(#REF!)</f>
        <v>#REF!</v>
      </c>
      <c r="AF299" s="22" t="e">
        <f>SUM(#REF!)</f>
        <v>#REF!</v>
      </c>
      <c r="AG299" s="22" t="e">
        <f>SUM(#REF!)</f>
        <v>#REF!</v>
      </c>
      <c r="AH299" s="22" t="e">
        <f>SUM(#REF!)</f>
        <v>#REF!</v>
      </c>
      <c r="AI299" s="22" t="e">
        <f>SUM(#REF!)</f>
        <v>#REF!</v>
      </c>
      <c r="AJ299" s="22" t="e">
        <f>SUM(#REF!)</f>
        <v>#REF!</v>
      </c>
      <c r="AK299" s="22" t="e">
        <f>SUM(#REF!)</f>
        <v>#REF!</v>
      </c>
      <c r="AL299" s="22" t="e">
        <f>SUM(#REF!)</f>
        <v>#REF!</v>
      </c>
      <c r="AM299" s="22" t="e">
        <f>SUM(#REF!)</f>
        <v>#REF!</v>
      </c>
      <c r="AN299" s="22" t="e">
        <f>SUM(#REF!)</f>
        <v>#REF!</v>
      </c>
    </row>
    <row r="300" spans="1:40" x14ac:dyDescent="0.15">
      <c r="A300" s="264" t="s">
        <v>685</v>
      </c>
      <c r="B300" s="264" t="s">
        <v>61</v>
      </c>
      <c r="C300" s="291" t="s">
        <v>585</v>
      </c>
      <c r="D300" s="69" t="s">
        <v>64</v>
      </c>
      <c r="E300" s="93"/>
      <c r="F300" s="94"/>
      <c r="G300" s="95"/>
      <c r="H300" s="92"/>
      <c r="I300" s="91">
        <f>SUM(I301:I301)</f>
        <v>3</v>
      </c>
      <c r="J300" s="265">
        <f>I300/2</f>
        <v>1.5</v>
      </c>
      <c r="K300" s="231" t="s">
        <v>564</v>
      </c>
      <c r="L300" s="231">
        <v>44819</v>
      </c>
      <c r="M300" s="239">
        <v>0.3</v>
      </c>
      <c r="N300" s="148" t="str">
        <f ca="1">IF(YEAR(L300)=YEAR(TODAY()),IF(MONTH(L300)-MONTH(TODAY())&gt;0,IF(MONTH(L300)-MONTH(TODAY())&lt;=3,"Renovar Contrato?",""),""),"")</f>
        <v/>
      </c>
      <c r="O300" s="263">
        <f>SUM(P300:AN300)</f>
        <v>0</v>
      </c>
      <c r="P300" s="266">
        <f>P297/24</f>
        <v>0</v>
      </c>
      <c r="Q300" s="266">
        <f t="shared" ref="Q300:AJ300" si="116">Q297/24</f>
        <v>0</v>
      </c>
      <c r="R300" s="266">
        <f t="shared" si="116"/>
        <v>0</v>
      </c>
      <c r="S300" s="266">
        <f t="shared" si="116"/>
        <v>0</v>
      </c>
      <c r="T300" s="266">
        <f t="shared" si="116"/>
        <v>0</v>
      </c>
      <c r="U300" s="266">
        <f t="shared" si="116"/>
        <v>0</v>
      </c>
      <c r="V300" s="266">
        <f t="shared" si="116"/>
        <v>0</v>
      </c>
      <c r="W300" s="266">
        <f t="shared" si="116"/>
        <v>0</v>
      </c>
      <c r="X300" s="266">
        <f t="shared" si="116"/>
        <v>0</v>
      </c>
      <c r="Y300" s="266">
        <f t="shared" si="116"/>
        <v>0</v>
      </c>
      <c r="Z300" s="266">
        <f t="shared" si="116"/>
        <v>0</v>
      </c>
      <c r="AA300" s="266">
        <f t="shared" si="116"/>
        <v>0</v>
      </c>
      <c r="AB300" s="266">
        <f t="shared" si="116"/>
        <v>0</v>
      </c>
      <c r="AC300" s="266">
        <f t="shared" si="116"/>
        <v>0</v>
      </c>
      <c r="AD300" s="266">
        <f t="shared" si="116"/>
        <v>0</v>
      </c>
      <c r="AE300" s="266">
        <f t="shared" si="116"/>
        <v>0</v>
      </c>
      <c r="AF300" s="266">
        <f t="shared" si="116"/>
        <v>0</v>
      </c>
      <c r="AG300" s="266">
        <f t="shared" si="116"/>
        <v>0</v>
      </c>
      <c r="AH300" s="266">
        <f t="shared" si="116"/>
        <v>0</v>
      </c>
      <c r="AI300" s="266">
        <f t="shared" si="116"/>
        <v>0</v>
      </c>
      <c r="AJ300" s="266">
        <f t="shared" si="116"/>
        <v>0</v>
      </c>
      <c r="AK300" s="266">
        <f>AK297/24</f>
        <v>0</v>
      </c>
      <c r="AL300" s="266">
        <f>AL297/24</f>
        <v>0</v>
      </c>
      <c r="AM300" s="266">
        <f t="shared" ref="AM300:AN300" si="117">AM297/24</f>
        <v>0</v>
      </c>
      <c r="AN300" s="266">
        <f t="shared" si="117"/>
        <v>0</v>
      </c>
    </row>
    <row r="301" spans="1:40" x14ac:dyDescent="0.15">
      <c r="A301" s="7"/>
      <c r="B301" s="7"/>
      <c r="C301" s="351"/>
      <c r="D301" s="23"/>
      <c r="E301" s="105" t="s">
        <v>660</v>
      </c>
      <c r="F301" s="130" t="s">
        <v>31</v>
      </c>
      <c r="G301" s="60" t="s">
        <v>55</v>
      </c>
      <c r="H301" s="68">
        <v>1</v>
      </c>
      <c r="I301" s="107">
        <f>SUM(H301:H302)</f>
        <v>3</v>
      </c>
      <c r="J301" s="219"/>
      <c r="K301" s="7"/>
      <c r="L301" s="7"/>
      <c r="M301" s="7"/>
      <c r="N301" s="148"/>
      <c r="O301" s="268"/>
      <c r="P301" s="267"/>
      <c r="Q301" s="267"/>
      <c r="R301" s="267"/>
      <c r="S301" s="267"/>
      <c r="T301" s="267"/>
      <c r="U301" s="267"/>
      <c r="V301" s="267"/>
      <c r="W301" s="267"/>
      <c r="X301" s="267"/>
      <c r="Y301" s="267"/>
      <c r="Z301" s="267"/>
      <c r="AA301" s="267"/>
      <c r="AB301" s="267"/>
      <c r="AC301" s="267"/>
      <c r="AD301" s="267"/>
      <c r="AE301" s="267"/>
      <c r="AF301" s="267"/>
      <c r="AG301" s="267"/>
      <c r="AH301" s="267"/>
      <c r="AI301" s="267"/>
      <c r="AJ301" s="267"/>
      <c r="AK301" s="267"/>
      <c r="AL301" s="267"/>
      <c r="AM301" s="267"/>
      <c r="AN301" s="267"/>
    </row>
    <row r="302" spans="1:40" x14ac:dyDescent="0.15">
      <c r="A302" s="7"/>
      <c r="B302" s="7"/>
      <c r="C302" s="269"/>
      <c r="D302" s="23"/>
      <c r="E302" s="105" t="s">
        <v>661</v>
      </c>
      <c r="F302" s="130" t="s">
        <v>31</v>
      </c>
      <c r="G302" s="60" t="s">
        <v>55</v>
      </c>
      <c r="H302" s="68">
        <v>2</v>
      </c>
      <c r="I302" s="107"/>
      <c r="J302" s="219"/>
      <c r="K302" s="7"/>
      <c r="L302" s="7"/>
      <c r="M302" s="7"/>
      <c r="N302" s="148"/>
      <c r="O302" s="268"/>
      <c r="P302" s="267"/>
      <c r="Q302" s="267"/>
      <c r="R302" s="267"/>
      <c r="S302" s="267"/>
      <c r="T302" s="267"/>
      <c r="U302" s="267"/>
      <c r="V302" s="267"/>
      <c r="W302" s="267"/>
      <c r="X302" s="267"/>
      <c r="Y302" s="267"/>
      <c r="Z302" s="267"/>
      <c r="AA302" s="267"/>
      <c r="AB302" s="267"/>
      <c r="AC302" s="267"/>
      <c r="AD302" s="267"/>
      <c r="AE302" s="267"/>
      <c r="AF302" s="267"/>
      <c r="AG302" s="267"/>
      <c r="AH302" s="267"/>
      <c r="AI302" s="267"/>
      <c r="AJ302" s="267"/>
      <c r="AK302" s="267"/>
      <c r="AL302" s="267"/>
      <c r="AM302" s="267"/>
      <c r="AN302" s="267"/>
    </row>
    <row r="303" spans="1:40" x14ac:dyDescent="0.15">
      <c r="A303" s="7"/>
      <c r="B303" s="7"/>
      <c r="C303" s="269"/>
      <c r="D303" s="23"/>
      <c r="E303" s="105" t="s">
        <v>649</v>
      </c>
      <c r="F303" s="130" t="s">
        <v>76</v>
      </c>
      <c r="G303" s="60" t="s">
        <v>58</v>
      </c>
      <c r="H303" s="59">
        <v>2</v>
      </c>
      <c r="I303" s="107">
        <f>SUM(H303:H305)</f>
        <v>5</v>
      </c>
      <c r="J303" s="219"/>
      <c r="K303" s="7"/>
      <c r="L303" s="7"/>
      <c r="M303" s="7"/>
      <c r="N303" s="148"/>
      <c r="O303" s="268"/>
      <c r="P303" s="267"/>
      <c r="Q303" s="267"/>
      <c r="R303" s="267"/>
      <c r="S303" s="267"/>
      <c r="T303" s="267"/>
      <c r="U303" s="267"/>
      <c r="V303" s="267"/>
      <c r="W303" s="267"/>
      <c r="X303" s="267"/>
      <c r="Y303" s="267"/>
      <c r="Z303" s="267"/>
      <c r="AA303" s="267"/>
      <c r="AB303" s="267"/>
      <c r="AC303" s="267"/>
      <c r="AD303" s="267"/>
      <c r="AE303" s="267"/>
      <c r="AF303" s="267"/>
      <c r="AG303" s="267"/>
      <c r="AH303" s="267"/>
      <c r="AI303" s="267"/>
      <c r="AJ303" s="267"/>
      <c r="AK303" s="267"/>
      <c r="AL303" s="267"/>
      <c r="AM303" s="267"/>
      <c r="AN303" s="267"/>
    </row>
    <row r="304" spans="1:40" x14ac:dyDescent="0.15">
      <c r="A304" s="7"/>
      <c r="B304" s="7"/>
      <c r="C304" s="351"/>
      <c r="D304" s="23"/>
      <c r="E304" s="105" t="s">
        <v>650</v>
      </c>
      <c r="F304" s="130" t="s">
        <v>76</v>
      </c>
      <c r="G304" s="60" t="s">
        <v>58</v>
      </c>
      <c r="H304" s="59">
        <v>2</v>
      </c>
      <c r="I304" s="107"/>
      <c r="J304" s="219"/>
      <c r="K304" s="7"/>
      <c r="L304" s="7"/>
      <c r="M304" s="7"/>
      <c r="N304" s="148"/>
      <c r="O304" s="268"/>
      <c r="P304" s="267"/>
      <c r="Q304" s="267"/>
      <c r="R304" s="267"/>
      <c r="S304" s="267"/>
      <c r="T304" s="267"/>
      <c r="U304" s="267"/>
      <c r="V304" s="267"/>
      <c r="W304" s="267"/>
      <c r="X304" s="267"/>
      <c r="Y304" s="267"/>
      <c r="Z304" s="267"/>
      <c r="AA304" s="267"/>
      <c r="AB304" s="267"/>
      <c r="AC304" s="267"/>
      <c r="AD304" s="267"/>
      <c r="AE304" s="267"/>
      <c r="AF304" s="267"/>
      <c r="AG304" s="267"/>
      <c r="AH304" s="267"/>
      <c r="AI304" s="267"/>
      <c r="AJ304" s="267"/>
      <c r="AK304" s="267"/>
      <c r="AL304" s="267"/>
      <c r="AM304" s="267"/>
      <c r="AN304" s="267"/>
    </row>
    <row r="305" spans="1:40" x14ac:dyDescent="0.15">
      <c r="A305" s="7"/>
      <c r="B305" s="7"/>
      <c r="C305" s="339"/>
      <c r="D305" s="23"/>
      <c r="E305" s="105" t="s">
        <v>272</v>
      </c>
      <c r="F305" s="130" t="s">
        <v>76</v>
      </c>
      <c r="G305" s="60" t="s">
        <v>59</v>
      </c>
      <c r="H305" s="165">
        <v>1</v>
      </c>
      <c r="I305" s="107"/>
      <c r="J305" s="219"/>
      <c r="K305" s="7"/>
      <c r="L305" s="7"/>
      <c r="M305" s="7"/>
      <c r="N305" s="148"/>
      <c r="O305" s="268"/>
      <c r="P305" s="267"/>
      <c r="Q305" s="267"/>
      <c r="R305" s="267"/>
      <c r="S305" s="267"/>
      <c r="T305" s="267"/>
      <c r="U305" s="267"/>
      <c r="V305" s="267"/>
      <c r="W305" s="267"/>
      <c r="X305" s="267"/>
      <c r="Y305" s="267"/>
      <c r="Z305" s="267"/>
      <c r="AA305" s="267"/>
      <c r="AB305" s="267"/>
      <c r="AC305" s="267"/>
      <c r="AD305" s="267"/>
      <c r="AE305" s="267"/>
      <c r="AF305" s="267"/>
      <c r="AG305" s="267"/>
      <c r="AH305" s="267"/>
      <c r="AI305" s="267"/>
      <c r="AJ305" s="267"/>
      <c r="AK305" s="267"/>
      <c r="AL305" s="267"/>
      <c r="AM305" s="267"/>
      <c r="AN305" s="267"/>
    </row>
    <row r="306" spans="1:40" x14ac:dyDescent="0.15">
      <c r="A306" s="132"/>
      <c r="B306" s="132"/>
      <c r="C306" s="133"/>
      <c r="D306" s="134"/>
      <c r="E306" s="135"/>
      <c r="F306" s="136"/>
      <c r="G306" s="137"/>
      <c r="H306" s="136"/>
      <c r="I306" s="138"/>
      <c r="J306" s="138"/>
      <c r="K306" s="246"/>
      <c r="L306" s="246"/>
      <c r="M306" s="242"/>
      <c r="N306" s="4" t="e">
        <f ca="1">IF(YEAR(#REF!)=YEAR(TODAY()),IF(MONTH(#REF!)-MONTH(TODAY())&gt;0,IF(MONTH(#REF!)-MONTH(TODAY())&lt;=3,"Renovar Contrato?",""),""),"")</f>
        <v>#REF!</v>
      </c>
      <c r="O306" s="47">
        <f>SUM(P306:AN306)</f>
        <v>1</v>
      </c>
      <c r="P306" s="22">
        <f t="shared" ref="P306:AN306" si="118">SUM(P308:P312)</f>
        <v>0</v>
      </c>
      <c r="Q306" s="22">
        <f t="shared" si="118"/>
        <v>0</v>
      </c>
      <c r="R306" s="22">
        <f t="shared" si="118"/>
        <v>0</v>
      </c>
      <c r="S306" s="22">
        <f t="shared" si="118"/>
        <v>0</v>
      </c>
      <c r="T306" s="22">
        <f t="shared" si="118"/>
        <v>0</v>
      </c>
      <c r="U306" s="22">
        <f t="shared" si="118"/>
        <v>0</v>
      </c>
      <c r="V306" s="22">
        <f t="shared" si="118"/>
        <v>0</v>
      </c>
      <c r="W306" s="22">
        <f t="shared" si="118"/>
        <v>0</v>
      </c>
      <c r="X306" s="22">
        <f t="shared" si="118"/>
        <v>0</v>
      </c>
      <c r="Y306" s="22">
        <f t="shared" si="118"/>
        <v>0</v>
      </c>
      <c r="Z306" s="22">
        <f t="shared" si="118"/>
        <v>0</v>
      </c>
      <c r="AA306" s="22">
        <f t="shared" si="118"/>
        <v>0</v>
      </c>
      <c r="AB306" s="22">
        <f t="shared" si="118"/>
        <v>0</v>
      </c>
      <c r="AC306" s="22">
        <f t="shared" si="118"/>
        <v>0</v>
      </c>
      <c r="AD306" s="22">
        <f t="shared" si="118"/>
        <v>0</v>
      </c>
      <c r="AE306" s="22">
        <f t="shared" si="118"/>
        <v>0</v>
      </c>
      <c r="AF306" s="22">
        <f t="shared" si="118"/>
        <v>0</v>
      </c>
      <c r="AG306" s="22">
        <f t="shared" si="118"/>
        <v>0</v>
      </c>
      <c r="AH306" s="22">
        <f t="shared" si="118"/>
        <v>0</v>
      </c>
      <c r="AI306" s="22">
        <f t="shared" si="118"/>
        <v>0</v>
      </c>
      <c r="AJ306" s="22">
        <f t="shared" si="118"/>
        <v>0</v>
      </c>
      <c r="AK306" s="22">
        <f t="shared" si="118"/>
        <v>0</v>
      </c>
      <c r="AL306" s="22">
        <f t="shared" si="118"/>
        <v>1</v>
      </c>
      <c r="AM306" s="22">
        <f t="shared" si="118"/>
        <v>0</v>
      </c>
      <c r="AN306" s="22">
        <f t="shared" si="118"/>
        <v>0</v>
      </c>
    </row>
    <row r="307" spans="1:40" x14ac:dyDescent="0.15">
      <c r="A307" s="84" t="s">
        <v>194</v>
      </c>
      <c r="B307" s="84" t="s">
        <v>61</v>
      </c>
      <c r="C307" s="87" t="s">
        <v>195</v>
      </c>
      <c r="D307" s="142" t="s">
        <v>64</v>
      </c>
      <c r="E307" s="114"/>
      <c r="F307" s="61"/>
      <c r="G307" s="106"/>
      <c r="H307" s="109"/>
      <c r="I307" s="118">
        <f>SUM(I308:I312)</f>
        <v>13</v>
      </c>
      <c r="J307" s="107">
        <f>I307/2</f>
        <v>6.5</v>
      </c>
      <c r="K307" s="231">
        <v>44455</v>
      </c>
      <c r="L307" s="231">
        <v>44819</v>
      </c>
      <c r="M307" s="238">
        <v>0.5</v>
      </c>
      <c r="N307" s="4" t="e">
        <f ca="1">IF(YEAR(#REF!)=YEAR(TODAY()),IF(MONTH(#REF!)-MONTH(TODAY())&gt;0,IF(MONTH(#REF!)-MONTH(TODAY())&lt;=3,"Renovar Contrato?",""),""),"")</f>
        <v>#REF!</v>
      </c>
      <c r="O307" s="47">
        <f>SUM(P307:AN307)</f>
        <v>4.1666666666666664E-2</v>
      </c>
      <c r="P307" s="21">
        <f>P306/24</f>
        <v>0</v>
      </c>
      <c r="Q307" s="21">
        <f t="shared" ref="Q307:AJ307" si="119">Q306/24</f>
        <v>0</v>
      </c>
      <c r="R307" s="21">
        <f t="shared" si="119"/>
        <v>0</v>
      </c>
      <c r="S307" s="21">
        <f t="shared" si="119"/>
        <v>0</v>
      </c>
      <c r="T307" s="21">
        <f t="shared" si="119"/>
        <v>0</v>
      </c>
      <c r="U307" s="21">
        <f t="shared" si="119"/>
        <v>0</v>
      </c>
      <c r="V307" s="21">
        <f t="shared" si="119"/>
        <v>0</v>
      </c>
      <c r="W307" s="21">
        <f t="shared" si="119"/>
        <v>0</v>
      </c>
      <c r="X307" s="21">
        <f t="shared" si="119"/>
        <v>0</v>
      </c>
      <c r="Y307" s="21">
        <f t="shared" si="119"/>
        <v>0</v>
      </c>
      <c r="Z307" s="21">
        <f t="shared" si="119"/>
        <v>0</v>
      </c>
      <c r="AA307" s="21">
        <f t="shared" si="119"/>
        <v>0</v>
      </c>
      <c r="AB307" s="21">
        <f t="shared" si="119"/>
        <v>0</v>
      </c>
      <c r="AC307" s="21">
        <f t="shared" si="119"/>
        <v>0</v>
      </c>
      <c r="AD307" s="21">
        <f t="shared" si="119"/>
        <v>0</v>
      </c>
      <c r="AE307" s="21">
        <f t="shared" si="119"/>
        <v>0</v>
      </c>
      <c r="AF307" s="21">
        <f t="shared" si="119"/>
        <v>0</v>
      </c>
      <c r="AG307" s="21">
        <f t="shared" si="119"/>
        <v>0</v>
      </c>
      <c r="AH307" s="21">
        <f t="shared" si="119"/>
        <v>0</v>
      </c>
      <c r="AI307" s="21">
        <f t="shared" si="119"/>
        <v>0</v>
      </c>
      <c r="AJ307" s="21">
        <f t="shared" si="119"/>
        <v>0</v>
      </c>
      <c r="AK307" s="21">
        <f>AK306/24</f>
        <v>0</v>
      </c>
      <c r="AL307" s="21">
        <f>AL306/24</f>
        <v>4.1666666666666664E-2</v>
      </c>
      <c r="AM307" s="21">
        <f t="shared" ref="AM307:AN307" si="120">AM306/24</f>
        <v>0</v>
      </c>
      <c r="AN307" s="21">
        <f t="shared" si="120"/>
        <v>0</v>
      </c>
    </row>
    <row r="308" spans="1:40" x14ac:dyDescent="0.15">
      <c r="A308" s="223"/>
      <c r="B308" s="71"/>
      <c r="C308" s="341"/>
      <c r="D308" s="75"/>
      <c r="E308" s="75" t="s">
        <v>610</v>
      </c>
      <c r="F308" s="130" t="s">
        <v>76</v>
      </c>
      <c r="G308" s="76" t="s">
        <v>55</v>
      </c>
      <c r="H308" s="49">
        <v>1</v>
      </c>
      <c r="I308" s="107">
        <f>SUM(H308:H311)</f>
        <v>7</v>
      </c>
      <c r="J308" s="56"/>
      <c r="K308" s="56"/>
      <c r="L308" s="56"/>
      <c r="M308" s="56"/>
      <c r="N308" s="4" t="e">
        <f ca="1">IF(YEAR(#REF!)=YEAR(TODAY()),IF(MONTH(#REF!)-MONTH(TODAY())&gt;0,IF(MONTH(#REF!)-MONTH(TODAY())&lt;=3,"Renovar Contrato?",""),""),"")</f>
        <v>#REF!</v>
      </c>
      <c r="P308" s="28" t="str">
        <f t="shared" ref="P308:AN308" si="121">IF($F308=P$1,$H308," ")</f>
        <v xml:space="preserve"> </v>
      </c>
      <c r="Q308" s="28" t="str">
        <f t="shared" si="121"/>
        <v xml:space="preserve"> </v>
      </c>
      <c r="R308" s="28" t="str">
        <f t="shared" si="121"/>
        <v xml:space="preserve"> </v>
      </c>
      <c r="S308" s="28" t="str">
        <f t="shared" si="121"/>
        <v xml:space="preserve"> </v>
      </c>
      <c r="T308" s="28" t="str">
        <f t="shared" si="121"/>
        <v xml:space="preserve"> </v>
      </c>
      <c r="U308" s="28" t="str">
        <f t="shared" si="121"/>
        <v xml:space="preserve"> </v>
      </c>
      <c r="V308" s="28" t="str">
        <f t="shared" si="121"/>
        <v xml:space="preserve"> </v>
      </c>
      <c r="W308" s="28" t="str">
        <f t="shared" si="121"/>
        <v xml:space="preserve"> </v>
      </c>
      <c r="X308" s="28" t="str">
        <f t="shared" si="121"/>
        <v xml:space="preserve"> </v>
      </c>
      <c r="Y308" s="28" t="str">
        <f t="shared" si="121"/>
        <v xml:space="preserve"> </v>
      </c>
      <c r="Z308" s="28" t="str">
        <f t="shared" si="121"/>
        <v xml:space="preserve"> </v>
      </c>
      <c r="AA308" s="28" t="str">
        <f t="shared" si="121"/>
        <v xml:space="preserve"> </v>
      </c>
      <c r="AB308" s="28" t="str">
        <f t="shared" si="121"/>
        <v xml:space="preserve"> </v>
      </c>
      <c r="AC308" s="28" t="str">
        <f t="shared" si="121"/>
        <v xml:space="preserve"> </v>
      </c>
      <c r="AD308" s="28" t="str">
        <f t="shared" si="121"/>
        <v xml:space="preserve"> </v>
      </c>
      <c r="AE308" s="28" t="str">
        <f t="shared" si="121"/>
        <v xml:space="preserve"> </v>
      </c>
      <c r="AF308" s="28" t="str">
        <f t="shared" si="121"/>
        <v xml:space="preserve"> </v>
      </c>
      <c r="AG308" s="28" t="str">
        <f t="shared" si="121"/>
        <v xml:space="preserve"> </v>
      </c>
      <c r="AH308" s="28" t="str">
        <f t="shared" si="121"/>
        <v xml:space="preserve"> </v>
      </c>
      <c r="AI308" s="28" t="str">
        <f t="shared" si="121"/>
        <v xml:space="preserve"> </v>
      </c>
      <c r="AJ308" s="28" t="str">
        <f t="shared" si="121"/>
        <v xml:space="preserve"> </v>
      </c>
      <c r="AK308" s="28" t="str">
        <f t="shared" si="121"/>
        <v xml:space="preserve"> </v>
      </c>
      <c r="AL308" s="28">
        <f t="shared" si="121"/>
        <v>1</v>
      </c>
      <c r="AM308" s="28" t="str">
        <f t="shared" si="121"/>
        <v xml:space="preserve"> </v>
      </c>
      <c r="AN308" s="28" t="str">
        <f t="shared" si="121"/>
        <v xml:space="preserve"> </v>
      </c>
    </row>
    <row r="309" spans="1:40" x14ac:dyDescent="0.15">
      <c r="A309" s="223"/>
      <c r="B309" s="71"/>
      <c r="C309" s="341"/>
      <c r="D309" s="75"/>
      <c r="E309" s="75" t="s">
        <v>611</v>
      </c>
      <c r="F309" s="130" t="s">
        <v>76</v>
      </c>
      <c r="G309" s="76" t="s">
        <v>55</v>
      </c>
      <c r="H309" s="49">
        <v>2</v>
      </c>
      <c r="I309" s="107"/>
      <c r="J309" s="56"/>
      <c r="K309" s="56"/>
      <c r="L309" s="56"/>
      <c r="M309" s="56"/>
      <c r="N309" s="4"/>
    </row>
    <row r="310" spans="1:40" x14ac:dyDescent="0.15">
      <c r="A310" s="223"/>
      <c r="B310" s="208"/>
      <c r="C310" s="208"/>
      <c r="D310" s="75"/>
      <c r="E310" s="75" t="s">
        <v>612</v>
      </c>
      <c r="F310" s="220" t="s">
        <v>76</v>
      </c>
      <c r="G310" s="76" t="s">
        <v>55</v>
      </c>
      <c r="H310" s="49">
        <v>2</v>
      </c>
      <c r="I310" s="107"/>
      <c r="J310" s="56"/>
      <c r="K310" s="56"/>
      <c r="L310" s="56"/>
      <c r="M310" s="56"/>
      <c r="N310" s="4"/>
    </row>
    <row r="311" spans="1:40" x14ac:dyDescent="0.15">
      <c r="A311" s="223"/>
      <c r="B311" s="208"/>
      <c r="C311" s="208"/>
      <c r="D311" s="75"/>
      <c r="E311" s="75" t="s">
        <v>613</v>
      </c>
      <c r="F311" s="220" t="s">
        <v>76</v>
      </c>
      <c r="G311" s="76" t="s">
        <v>55</v>
      </c>
      <c r="H311" s="49">
        <v>2</v>
      </c>
      <c r="I311" s="107"/>
      <c r="J311" s="56"/>
      <c r="K311" s="56"/>
      <c r="L311" s="56"/>
      <c r="M311" s="56"/>
      <c r="N311" s="4"/>
    </row>
    <row r="312" spans="1:40" x14ac:dyDescent="0.15">
      <c r="A312" s="56"/>
      <c r="B312" s="56"/>
      <c r="C312" s="208"/>
      <c r="D312" s="75"/>
      <c r="E312" s="75" t="s">
        <v>614</v>
      </c>
      <c r="F312" s="220" t="s">
        <v>76</v>
      </c>
      <c r="G312" s="76" t="s">
        <v>58</v>
      </c>
      <c r="H312" s="49">
        <v>1</v>
      </c>
      <c r="I312" s="156">
        <f>SUM(H312:H315)</f>
        <v>6</v>
      </c>
      <c r="J312" s="56"/>
      <c r="K312" s="7"/>
      <c r="L312" s="7"/>
      <c r="M312" s="7"/>
      <c r="N312" s="4"/>
    </row>
    <row r="313" spans="1:40" x14ac:dyDescent="0.15">
      <c r="A313" s="56"/>
      <c r="B313" s="56"/>
      <c r="C313" s="208"/>
      <c r="D313" s="75"/>
      <c r="E313" s="75" t="s">
        <v>615</v>
      </c>
      <c r="F313" s="220" t="s">
        <v>76</v>
      </c>
      <c r="G313" s="76" t="s">
        <v>58</v>
      </c>
      <c r="H313" s="49">
        <v>2</v>
      </c>
      <c r="I313" s="156"/>
      <c r="J313" s="56"/>
      <c r="K313" s="7"/>
      <c r="L313" s="7"/>
      <c r="M313" s="7"/>
      <c r="N313" s="4"/>
    </row>
    <row r="314" spans="1:40" x14ac:dyDescent="0.15">
      <c r="A314" s="56"/>
      <c r="B314" s="56"/>
      <c r="C314" s="208"/>
      <c r="D314" s="75"/>
      <c r="E314" s="105" t="s">
        <v>622</v>
      </c>
      <c r="F314" s="130" t="s">
        <v>76</v>
      </c>
      <c r="G314" s="76" t="s">
        <v>58</v>
      </c>
      <c r="H314" s="59">
        <v>1</v>
      </c>
      <c r="I314" s="156"/>
      <c r="J314" s="56"/>
      <c r="K314" s="7"/>
      <c r="L314" s="7"/>
      <c r="M314" s="7"/>
      <c r="N314" s="4"/>
    </row>
    <row r="315" spans="1:40" x14ac:dyDescent="0.15">
      <c r="A315" s="56"/>
      <c r="B315" s="56"/>
      <c r="C315" s="208"/>
      <c r="D315" s="75"/>
      <c r="E315" s="105" t="s">
        <v>623</v>
      </c>
      <c r="F315" s="130" t="s">
        <v>76</v>
      </c>
      <c r="G315" s="76" t="s">
        <v>58</v>
      </c>
      <c r="H315" s="59">
        <v>2</v>
      </c>
      <c r="I315" s="156"/>
      <c r="J315" s="56"/>
      <c r="K315" s="7"/>
      <c r="L315" s="7"/>
      <c r="M315" s="7"/>
      <c r="N315" s="4"/>
    </row>
    <row r="316" spans="1:40" x14ac:dyDescent="0.15">
      <c r="A316" s="31"/>
      <c r="B316" s="31"/>
      <c r="C316" s="96"/>
      <c r="D316" s="97"/>
      <c r="E316" s="98"/>
      <c r="F316" s="99"/>
      <c r="G316" s="100"/>
      <c r="H316" s="99"/>
      <c r="I316" s="101"/>
      <c r="J316" s="102"/>
      <c r="K316" s="236"/>
      <c r="L316" s="236"/>
      <c r="M316" s="237"/>
      <c r="N316" s="4" t="e">
        <f ca="1">IF(YEAR(#REF!)=YEAR(TODAY()),IF(MONTH(#REF!)-MONTH(TODAY())&gt;0,IF(MONTH(#REF!)-MONTH(TODAY())&lt;=3,"Renovar Contrato?",""),""),"")</f>
        <v>#REF!</v>
      </c>
      <c r="O316" s="47">
        <f>SUM(P316:AN316)</f>
        <v>2</v>
      </c>
      <c r="P316" s="22">
        <f t="shared" ref="P316:AN316" si="122">SUM(P318:P320)</f>
        <v>0</v>
      </c>
      <c r="Q316" s="22">
        <f t="shared" si="122"/>
        <v>0</v>
      </c>
      <c r="R316" s="22">
        <f t="shared" si="122"/>
        <v>0</v>
      </c>
      <c r="S316" s="22">
        <f t="shared" si="122"/>
        <v>0</v>
      </c>
      <c r="T316" s="22">
        <f t="shared" si="122"/>
        <v>0</v>
      </c>
      <c r="U316" s="22">
        <f t="shared" si="122"/>
        <v>0</v>
      </c>
      <c r="V316" s="22">
        <f t="shared" si="122"/>
        <v>0</v>
      </c>
      <c r="W316" s="22">
        <f t="shared" si="122"/>
        <v>0</v>
      </c>
      <c r="X316" s="22">
        <f t="shared" si="122"/>
        <v>0</v>
      </c>
      <c r="Y316" s="22">
        <f t="shared" si="122"/>
        <v>0</v>
      </c>
      <c r="Z316" s="22">
        <f t="shared" si="122"/>
        <v>0</v>
      </c>
      <c r="AA316" s="22">
        <f t="shared" si="122"/>
        <v>0</v>
      </c>
      <c r="AB316" s="22">
        <f t="shared" si="122"/>
        <v>0</v>
      </c>
      <c r="AC316" s="22">
        <f t="shared" si="122"/>
        <v>0</v>
      </c>
      <c r="AD316" s="22">
        <f t="shared" si="122"/>
        <v>0</v>
      </c>
      <c r="AE316" s="22">
        <f t="shared" si="122"/>
        <v>0</v>
      </c>
      <c r="AF316" s="22">
        <f t="shared" si="122"/>
        <v>0</v>
      </c>
      <c r="AG316" s="22">
        <f t="shared" si="122"/>
        <v>0</v>
      </c>
      <c r="AH316" s="22">
        <f t="shared" si="122"/>
        <v>0</v>
      </c>
      <c r="AI316" s="22">
        <f t="shared" si="122"/>
        <v>2</v>
      </c>
      <c r="AJ316" s="22">
        <f t="shared" si="122"/>
        <v>0</v>
      </c>
      <c r="AK316" s="22">
        <f t="shared" si="122"/>
        <v>0</v>
      </c>
      <c r="AL316" s="22">
        <f t="shared" si="122"/>
        <v>0</v>
      </c>
      <c r="AM316" s="22">
        <f t="shared" si="122"/>
        <v>0</v>
      </c>
      <c r="AN316" s="22">
        <f t="shared" si="122"/>
        <v>0</v>
      </c>
    </row>
    <row r="317" spans="1:40" x14ac:dyDescent="0.15">
      <c r="A317" s="65" t="s">
        <v>519</v>
      </c>
      <c r="B317" s="65" t="s">
        <v>61</v>
      </c>
      <c r="C317" s="209" t="s">
        <v>428</v>
      </c>
      <c r="D317" s="69" t="s">
        <v>64</v>
      </c>
      <c r="E317" s="93"/>
      <c r="F317" s="94"/>
      <c r="G317" s="95"/>
      <c r="H317" s="92"/>
      <c r="I317" s="91">
        <f>SUM(I318:I320)</f>
        <v>8</v>
      </c>
      <c r="J317" s="88">
        <f>I317/2</f>
        <v>4</v>
      </c>
      <c r="K317" s="231">
        <v>44455</v>
      </c>
      <c r="L317" s="231">
        <v>44819</v>
      </c>
      <c r="M317" s="239">
        <v>0.3</v>
      </c>
      <c r="N317" s="4" t="e">
        <f ca="1">IF(YEAR(#REF!)=YEAR(TODAY()),IF(MONTH(#REF!)-MONTH(TODAY())&gt;0,IF(MONTH(#REF!)-MONTH(TODAY())&lt;=3,"Renovar Contrato?",""),""),"")</f>
        <v>#REF!</v>
      </c>
      <c r="O317" s="47">
        <f>SUM(P317:AN317)</f>
        <v>8.3333333333333329E-2</v>
      </c>
      <c r="P317" s="21">
        <f>P316/24</f>
        <v>0</v>
      </c>
      <c r="Q317" s="21">
        <f t="shared" ref="Q317:AJ317" si="123">Q316/24</f>
        <v>0</v>
      </c>
      <c r="R317" s="21">
        <f t="shared" si="123"/>
        <v>0</v>
      </c>
      <c r="S317" s="21">
        <f t="shared" si="123"/>
        <v>0</v>
      </c>
      <c r="T317" s="21">
        <f t="shared" si="123"/>
        <v>0</v>
      </c>
      <c r="U317" s="21">
        <f t="shared" si="123"/>
        <v>0</v>
      </c>
      <c r="V317" s="21">
        <f t="shared" si="123"/>
        <v>0</v>
      </c>
      <c r="W317" s="21">
        <f t="shared" si="123"/>
        <v>0</v>
      </c>
      <c r="X317" s="21">
        <f t="shared" si="123"/>
        <v>0</v>
      </c>
      <c r="Y317" s="21">
        <f t="shared" si="123"/>
        <v>0</v>
      </c>
      <c r="Z317" s="21">
        <f t="shared" si="123"/>
        <v>0</v>
      </c>
      <c r="AA317" s="21">
        <f t="shared" si="123"/>
        <v>0</v>
      </c>
      <c r="AB317" s="21">
        <f t="shared" si="123"/>
        <v>0</v>
      </c>
      <c r="AC317" s="21">
        <f t="shared" si="123"/>
        <v>0</v>
      </c>
      <c r="AD317" s="21">
        <f t="shared" si="123"/>
        <v>0</v>
      </c>
      <c r="AE317" s="21">
        <f t="shared" si="123"/>
        <v>0</v>
      </c>
      <c r="AF317" s="21">
        <f t="shared" si="123"/>
        <v>0</v>
      </c>
      <c r="AG317" s="21">
        <f t="shared" si="123"/>
        <v>0</v>
      </c>
      <c r="AH317" s="21">
        <f t="shared" si="123"/>
        <v>0</v>
      </c>
      <c r="AI317" s="21">
        <f t="shared" si="123"/>
        <v>8.3333333333333329E-2</v>
      </c>
      <c r="AJ317" s="21">
        <f t="shared" si="123"/>
        <v>0</v>
      </c>
      <c r="AK317" s="21">
        <f>AK316/24</f>
        <v>0</v>
      </c>
      <c r="AL317" s="21">
        <f>AL316/24</f>
        <v>0</v>
      </c>
      <c r="AM317" s="21">
        <f t="shared" ref="AM317:AN317" si="124">AM316/24</f>
        <v>0</v>
      </c>
      <c r="AN317" s="21">
        <f t="shared" si="124"/>
        <v>0</v>
      </c>
    </row>
    <row r="318" spans="1:40" x14ac:dyDescent="0.15">
      <c r="A318" s="29"/>
      <c r="B318" s="29"/>
      <c r="C318" s="341"/>
      <c r="D318" s="23"/>
      <c r="E318" s="105" t="s">
        <v>662</v>
      </c>
      <c r="F318" s="130" t="s">
        <v>31</v>
      </c>
      <c r="G318" s="60" t="s">
        <v>55</v>
      </c>
      <c r="H318" s="68">
        <v>1</v>
      </c>
      <c r="I318" s="107">
        <f>SUM(H318:H319)</f>
        <v>3</v>
      </c>
      <c r="K318" s="7"/>
      <c r="L318" s="7"/>
      <c r="M318" s="7"/>
      <c r="N318" s="4" t="e">
        <f ca="1">IF(YEAR(#REF!)=YEAR(TODAY()),IF(MONTH(#REF!)-MONTH(TODAY())&gt;0,IF(MONTH(#REF!)-MONTH(TODAY())&lt;=3,"Renovar Contrato?",""),""),"")</f>
        <v>#REF!</v>
      </c>
      <c r="P318" s="28" t="str">
        <f t="shared" ref="P318:AE320" si="125">IF($F318=P$1,$H318," ")</f>
        <v xml:space="preserve"> </v>
      </c>
      <c r="Q318" s="28" t="str">
        <f t="shared" si="125"/>
        <v xml:space="preserve"> </v>
      </c>
      <c r="R318" s="28" t="str">
        <f t="shared" si="125"/>
        <v xml:space="preserve"> </v>
      </c>
      <c r="S318" s="28" t="str">
        <f t="shared" si="125"/>
        <v xml:space="preserve"> </v>
      </c>
      <c r="T318" s="28" t="str">
        <f t="shared" si="125"/>
        <v xml:space="preserve"> </v>
      </c>
      <c r="U318" s="28" t="str">
        <f t="shared" si="125"/>
        <v xml:space="preserve"> </v>
      </c>
      <c r="V318" s="28" t="str">
        <f t="shared" si="125"/>
        <v xml:space="preserve"> </v>
      </c>
      <c r="W318" s="28" t="str">
        <f t="shared" si="125"/>
        <v xml:space="preserve"> </v>
      </c>
      <c r="X318" s="28" t="str">
        <f t="shared" si="125"/>
        <v xml:space="preserve"> </v>
      </c>
      <c r="Y318" s="28" t="str">
        <f t="shared" si="125"/>
        <v xml:space="preserve"> </v>
      </c>
      <c r="Z318" s="28" t="str">
        <f t="shared" si="125"/>
        <v xml:space="preserve"> </v>
      </c>
      <c r="AA318" s="28" t="str">
        <f t="shared" si="125"/>
        <v xml:space="preserve"> </v>
      </c>
      <c r="AB318" s="28" t="str">
        <f t="shared" si="125"/>
        <v xml:space="preserve"> </v>
      </c>
      <c r="AC318" s="28" t="str">
        <f t="shared" si="125"/>
        <v xml:space="preserve"> </v>
      </c>
      <c r="AD318" s="28" t="str">
        <f t="shared" si="125"/>
        <v xml:space="preserve"> </v>
      </c>
      <c r="AE318" s="28" t="str">
        <f t="shared" si="125"/>
        <v xml:space="preserve"> </v>
      </c>
      <c r="AF318" s="28" t="str">
        <f t="shared" ref="AF318:AN320" si="126">IF($F318=AF$1,$H318," ")</f>
        <v xml:space="preserve"> </v>
      </c>
      <c r="AG318" s="28" t="str">
        <f t="shared" si="126"/>
        <v xml:space="preserve"> </v>
      </c>
      <c r="AH318" s="28" t="str">
        <f t="shared" si="126"/>
        <v xml:space="preserve"> </v>
      </c>
      <c r="AI318" s="28">
        <f t="shared" si="126"/>
        <v>1</v>
      </c>
      <c r="AJ318" s="28" t="str">
        <f t="shared" si="126"/>
        <v xml:space="preserve"> </v>
      </c>
      <c r="AK318" s="28" t="str">
        <f t="shared" si="126"/>
        <v xml:space="preserve"> </v>
      </c>
      <c r="AL318" s="28" t="str">
        <f t="shared" si="126"/>
        <v xml:space="preserve"> </v>
      </c>
      <c r="AM318" s="28" t="str">
        <f t="shared" si="126"/>
        <v xml:space="preserve"> </v>
      </c>
      <c r="AN318" s="28" t="str">
        <f t="shared" si="126"/>
        <v xml:space="preserve"> </v>
      </c>
    </row>
    <row r="319" spans="1:40" x14ac:dyDescent="0.15">
      <c r="A319" s="29"/>
      <c r="B319" s="29"/>
      <c r="C319" s="341"/>
      <c r="D319" s="23"/>
      <c r="E319" s="105" t="s">
        <v>663</v>
      </c>
      <c r="F319" s="130" t="s">
        <v>31</v>
      </c>
      <c r="G319" s="60" t="s">
        <v>55</v>
      </c>
      <c r="H319" s="68">
        <v>2</v>
      </c>
      <c r="I319" s="107"/>
      <c r="K319" s="7"/>
      <c r="L319" s="7"/>
      <c r="M319" s="7"/>
      <c r="N319" s="4"/>
    </row>
    <row r="320" spans="1:40" x14ac:dyDescent="0.15">
      <c r="C320" s="342"/>
      <c r="D320" s="23"/>
      <c r="E320" s="105" t="s">
        <v>649</v>
      </c>
      <c r="F320" s="130" t="s">
        <v>31</v>
      </c>
      <c r="G320" s="60" t="s">
        <v>58</v>
      </c>
      <c r="H320" s="59">
        <v>1</v>
      </c>
      <c r="I320" s="107">
        <f>SUM(H320:H322)</f>
        <v>5</v>
      </c>
      <c r="K320" s="247"/>
      <c r="L320" s="247"/>
      <c r="N320" s="4" t="str">
        <f t="shared" ref="N320" ca="1" si="127">IF(YEAR(L320)=YEAR(TODAY()),IF(MONTH(L320)-MONTH(TODAY())&gt;0,IF(MONTH(L320)-MONTH(TODAY())&lt;=3,"Renovar Contrato?",""),""),"")</f>
        <v/>
      </c>
      <c r="P320" s="28" t="str">
        <f t="shared" si="125"/>
        <v xml:space="preserve"> </v>
      </c>
      <c r="Q320" s="28" t="str">
        <f t="shared" si="125"/>
        <v xml:space="preserve"> </v>
      </c>
      <c r="R320" s="28" t="str">
        <f t="shared" si="125"/>
        <v xml:space="preserve"> </v>
      </c>
      <c r="S320" s="28" t="str">
        <f t="shared" si="125"/>
        <v xml:space="preserve"> </v>
      </c>
      <c r="T320" s="28" t="str">
        <f t="shared" si="125"/>
        <v xml:space="preserve"> </v>
      </c>
      <c r="U320" s="28" t="str">
        <f t="shared" si="125"/>
        <v xml:space="preserve"> </v>
      </c>
      <c r="V320" s="28" t="str">
        <f t="shared" si="125"/>
        <v xml:space="preserve"> </v>
      </c>
      <c r="W320" s="28" t="str">
        <f t="shared" si="125"/>
        <v xml:space="preserve"> </v>
      </c>
      <c r="X320" s="28" t="str">
        <f t="shared" si="125"/>
        <v xml:space="preserve"> </v>
      </c>
      <c r="Y320" s="28" t="str">
        <f t="shared" si="125"/>
        <v xml:space="preserve"> </v>
      </c>
      <c r="Z320" s="28" t="str">
        <f t="shared" si="125"/>
        <v xml:space="preserve"> </v>
      </c>
      <c r="AA320" s="28" t="str">
        <f t="shared" si="125"/>
        <v xml:space="preserve"> </v>
      </c>
      <c r="AB320" s="28" t="str">
        <f t="shared" si="125"/>
        <v xml:space="preserve"> </v>
      </c>
      <c r="AC320" s="28" t="str">
        <f t="shared" si="125"/>
        <v xml:space="preserve"> </v>
      </c>
      <c r="AD320" s="28" t="str">
        <f t="shared" si="125"/>
        <v xml:space="preserve"> </v>
      </c>
      <c r="AE320" s="28" t="str">
        <f t="shared" si="125"/>
        <v xml:space="preserve"> </v>
      </c>
      <c r="AF320" s="28" t="str">
        <f t="shared" si="126"/>
        <v xml:space="preserve"> </v>
      </c>
      <c r="AG320" s="28" t="str">
        <f t="shared" si="126"/>
        <v xml:space="preserve"> </v>
      </c>
      <c r="AH320" s="28" t="str">
        <f t="shared" si="126"/>
        <v xml:space="preserve"> </v>
      </c>
      <c r="AI320" s="28">
        <f t="shared" si="126"/>
        <v>1</v>
      </c>
      <c r="AJ320" s="28" t="str">
        <f t="shared" si="126"/>
        <v xml:space="preserve"> </v>
      </c>
      <c r="AK320" s="28" t="str">
        <f t="shared" si="126"/>
        <v xml:space="preserve"> </v>
      </c>
      <c r="AL320" s="28" t="str">
        <f t="shared" si="126"/>
        <v xml:space="preserve"> </v>
      </c>
      <c r="AM320" s="28" t="str">
        <f t="shared" si="126"/>
        <v xml:space="preserve"> </v>
      </c>
      <c r="AN320" s="28" t="str">
        <f t="shared" si="126"/>
        <v xml:space="preserve"> </v>
      </c>
    </row>
    <row r="321" spans="1:40" x14ac:dyDescent="0.15">
      <c r="C321" s="342"/>
      <c r="D321" s="23"/>
      <c r="E321" s="105" t="s">
        <v>650</v>
      </c>
      <c r="F321" s="130" t="s">
        <v>31</v>
      </c>
      <c r="G321" s="60" t="s">
        <v>58</v>
      </c>
      <c r="H321" s="59">
        <v>3</v>
      </c>
      <c r="I321" s="107"/>
      <c r="K321" s="247"/>
      <c r="L321" s="247"/>
      <c r="N321" s="4"/>
    </row>
    <row r="322" spans="1:40" x14ac:dyDescent="0.15">
      <c r="C322" s="342"/>
      <c r="D322" s="23"/>
      <c r="E322" s="105" t="s">
        <v>272</v>
      </c>
      <c r="F322" s="130" t="s">
        <v>76</v>
      </c>
      <c r="G322" s="60" t="s">
        <v>59</v>
      </c>
      <c r="H322" s="165">
        <v>1</v>
      </c>
      <c r="I322" s="107"/>
      <c r="K322" s="247"/>
      <c r="L322" s="247"/>
      <c r="N322" s="4"/>
    </row>
    <row r="323" spans="1:40" x14ac:dyDescent="0.15">
      <c r="A323" s="198"/>
      <c r="B323" s="198"/>
      <c r="C323" s="199"/>
      <c r="D323" s="200"/>
      <c r="E323" s="201"/>
      <c r="F323" s="202"/>
      <c r="G323" s="203"/>
      <c r="H323" s="202"/>
      <c r="I323" s="204"/>
      <c r="J323" s="204"/>
      <c r="K323" s="248"/>
      <c r="L323" s="248"/>
      <c r="M323" s="249"/>
      <c r="N323" s="4" t="str">
        <f ca="1">IF(YEAR(L339)=YEAR(TODAY()),IF(MONTH(L339)-MONTH(TODAY())&gt;0,IF(MONTH(L339)-MONTH(TODAY())&lt;=3,"Renovar Contrato?",""),""),"")</f>
        <v/>
      </c>
      <c r="O323" s="47">
        <f>SUM(P323:AN323)</f>
        <v>1</v>
      </c>
      <c r="P323" s="22">
        <f t="shared" ref="P323:AN323" si="128">SUM(P325:P326)</f>
        <v>0</v>
      </c>
      <c r="Q323" s="22">
        <f t="shared" si="128"/>
        <v>0</v>
      </c>
      <c r="R323" s="22">
        <f t="shared" si="128"/>
        <v>0</v>
      </c>
      <c r="S323" s="22">
        <f t="shared" si="128"/>
        <v>0</v>
      </c>
      <c r="T323" s="22">
        <f t="shared" si="128"/>
        <v>0</v>
      </c>
      <c r="U323" s="22">
        <f t="shared" si="128"/>
        <v>0</v>
      </c>
      <c r="V323" s="22">
        <f t="shared" si="128"/>
        <v>0</v>
      </c>
      <c r="W323" s="22">
        <f t="shared" si="128"/>
        <v>0</v>
      </c>
      <c r="X323" s="22">
        <f t="shared" si="128"/>
        <v>0</v>
      </c>
      <c r="Y323" s="22">
        <f t="shared" si="128"/>
        <v>0</v>
      </c>
      <c r="Z323" s="22">
        <f t="shared" si="128"/>
        <v>0</v>
      </c>
      <c r="AA323" s="22">
        <f t="shared" si="128"/>
        <v>0</v>
      </c>
      <c r="AB323" s="22">
        <f t="shared" si="128"/>
        <v>0</v>
      </c>
      <c r="AC323" s="22">
        <f t="shared" si="128"/>
        <v>0</v>
      </c>
      <c r="AD323" s="22">
        <f t="shared" si="128"/>
        <v>0</v>
      </c>
      <c r="AE323" s="22">
        <f t="shared" si="128"/>
        <v>0</v>
      </c>
      <c r="AF323" s="22">
        <f t="shared" si="128"/>
        <v>0</v>
      </c>
      <c r="AG323" s="22">
        <f t="shared" si="128"/>
        <v>0</v>
      </c>
      <c r="AH323" s="22">
        <f t="shared" si="128"/>
        <v>0</v>
      </c>
      <c r="AI323" s="22">
        <f t="shared" si="128"/>
        <v>1</v>
      </c>
      <c r="AJ323" s="22">
        <f t="shared" si="128"/>
        <v>0</v>
      </c>
      <c r="AK323" s="22">
        <f t="shared" si="128"/>
        <v>0</v>
      </c>
      <c r="AL323" s="22">
        <f t="shared" si="128"/>
        <v>0</v>
      </c>
      <c r="AM323" s="22">
        <f t="shared" si="128"/>
        <v>0</v>
      </c>
      <c r="AN323" s="22">
        <f t="shared" si="128"/>
        <v>0</v>
      </c>
    </row>
    <row r="324" spans="1:40" x14ac:dyDescent="0.15">
      <c r="A324" s="112" t="s">
        <v>688</v>
      </c>
      <c r="B324" s="112" t="s">
        <v>61</v>
      </c>
      <c r="C324" s="161" t="s">
        <v>681</v>
      </c>
      <c r="D324" s="142" t="s">
        <v>64</v>
      </c>
      <c r="E324" s="143"/>
      <c r="F324" s="61"/>
      <c r="G324" s="106"/>
      <c r="H324" s="109"/>
      <c r="I324" s="118">
        <f>SUM(I325:I326)</f>
        <v>7</v>
      </c>
      <c r="J324" s="107">
        <f>I324/2</f>
        <v>3.5</v>
      </c>
      <c r="K324" s="231" t="s">
        <v>683</v>
      </c>
      <c r="L324" s="62">
        <v>44619</v>
      </c>
      <c r="M324" s="250">
        <v>0.3</v>
      </c>
      <c r="N324" s="4" t="e">
        <f ca="1">IF(YEAR(#REF!)=YEAR(TODAY()),IF(MONTH(#REF!)-MONTH(TODAY())&gt;0,IF(MONTH(#REF!)-MONTH(TODAY())&lt;=3,"Renovar Contrato?",""),""),"")</f>
        <v>#REF!</v>
      </c>
      <c r="O324" s="47">
        <f>SUM(P324:AN324)</f>
        <v>4.1666666666666664E-2</v>
      </c>
      <c r="P324" s="21">
        <f>P323/24</f>
        <v>0</v>
      </c>
      <c r="Q324" s="21">
        <f t="shared" ref="Q324:AJ324" si="129">Q323/24</f>
        <v>0</v>
      </c>
      <c r="R324" s="21">
        <f t="shared" si="129"/>
        <v>0</v>
      </c>
      <c r="S324" s="21">
        <f t="shared" si="129"/>
        <v>0</v>
      </c>
      <c r="T324" s="21">
        <f t="shared" si="129"/>
        <v>0</v>
      </c>
      <c r="U324" s="21">
        <f t="shared" si="129"/>
        <v>0</v>
      </c>
      <c r="V324" s="21">
        <f t="shared" si="129"/>
        <v>0</v>
      </c>
      <c r="W324" s="21">
        <f t="shared" si="129"/>
        <v>0</v>
      </c>
      <c r="X324" s="21">
        <f t="shared" si="129"/>
        <v>0</v>
      </c>
      <c r="Y324" s="21">
        <f t="shared" si="129"/>
        <v>0</v>
      </c>
      <c r="Z324" s="21">
        <f t="shared" si="129"/>
        <v>0</v>
      </c>
      <c r="AA324" s="21">
        <f t="shared" si="129"/>
        <v>0</v>
      </c>
      <c r="AB324" s="21">
        <f t="shared" si="129"/>
        <v>0</v>
      </c>
      <c r="AC324" s="21">
        <f t="shared" si="129"/>
        <v>0</v>
      </c>
      <c r="AD324" s="21">
        <f t="shared" si="129"/>
        <v>0</v>
      </c>
      <c r="AE324" s="21">
        <f t="shared" si="129"/>
        <v>0</v>
      </c>
      <c r="AF324" s="21">
        <f t="shared" si="129"/>
        <v>0</v>
      </c>
      <c r="AG324" s="21">
        <f t="shared" si="129"/>
        <v>0</v>
      </c>
      <c r="AH324" s="21">
        <f t="shared" si="129"/>
        <v>0</v>
      </c>
      <c r="AI324" s="21">
        <f t="shared" si="129"/>
        <v>4.1666666666666664E-2</v>
      </c>
      <c r="AJ324" s="21">
        <f t="shared" si="129"/>
        <v>0</v>
      </c>
      <c r="AK324" s="21">
        <f>AK323/24</f>
        <v>0</v>
      </c>
      <c r="AL324" s="21">
        <f>AL323/24</f>
        <v>0</v>
      </c>
      <c r="AM324" s="21">
        <f t="shared" ref="AM324:AN324" si="130">AM323/24</f>
        <v>0</v>
      </c>
      <c r="AN324" s="21">
        <f t="shared" si="130"/>
        <v>0</v>
      </c>
    </row>
    <row r="325" spans="1:40" x14ac:dyDescent="0.15">
      <c r="A325" s="196"/>
      <c r="B325" s="196"/>
      <c r="C325" s="197" t="s">
        <v>572</v>
      </c>
      <c r="D325" s="176"/>
      <c r="E325" s="75" t="s">
        <v>573</v>
      </c>
      <c r="F325" s="130" t="s">
        <v>275</v>
      </c>
      <c r="G325" s="76" t="s">
        <v>56</v>
      </c>
      <c r="H325" s="49">
        <v>4</v>
      </c>
      <c r="I325" s="77">
        <f>SUM(H325:H325)</f>
        <v>4</v>
      </c>
      <c r="J325" s="77"/>
      <c r="K325" s="231">
        <v>44620</v>
      </c>
      <c r="L325" s="231">
        <v>44819</v>
      </c>
      <c r="M325" s="239">
        <v>0.2</v>
      </c>
      <c r="N325" s="4" t="e">
        <f ca="1">IF(YEAR(#REF!)=YEAR(TODAY()),IF(MONTH(#REF!)-MONTH(TODAY())&gt;0,IF(MONTH(#REF!)-MONTH(TODAY())&lt;=3,"Renovar Contrato?",""),""),"")</f>
        <v>#REF!</v>
      </c>
      <c r="O325" s="7"/>
      <c r="P325" s="28" t="str">
        <f t="shared" ref="P325:AE326" si="131">IF($F325=P$1,$H325," ")</f>
        <v xml:space="preserve"> </v>
      </c>
      <c r="Q325" s="28" t="str">
        <f t="shared" si="131"/>
        <v xml:space="preserve"> </v>
      </c>
      <c r="R325" s="28" t="str">
        <f t="shared" si="131"/>
        <v xml:space="preserve"> </v>
      </c>
      <c r="S325" s="28" t="str">
        <f t="shared" si="131"/>
        <v xml:space="preserve"> </v>
      </c>
      <c r="T325" s="28" t="str">
        <f t="shared" si="131"/>
        <v xml:space="preserve"> </v>
      </c>
      <c r="U325" s="28" t="str">
        <f t="shared" si="131"/>
        <v xml:space="preserve"> </v>
      </c>
      <c r="V325" s="28" t="str">
        <f t="shared" si="131"/>
        <v xml:space="preserve"> </v>
      </c>
      <c r="W325" s="28" t="str">
        <f t="shared" si="131"/>
        <v xml:space="preserve"> </v>
      </c>
      <c r="X325" s="28" t="str">
        <f t="shared" si="131"/>
        <v xml:space="preserve"> </v>
      </c>
      <c r="Y325" s="28" t="str">
        <f t="shared" si="131"/>
        <v xml:space="preserve"> </v>
      </c>
      <c r="Z325" s="28" t="str">
        <f t="shared" si="131"/>
        <v xml:space="preserve"> </v>
      </c>
      <c r="AA325" s="28" t="str">
        <f t="shared" si="131"/>
        <v xml:space="preserve"> </v>
      </c>
      <c r="AB325" s="28" t="str">
        <f t="shared" si="131"/>
        <v xml:space="preserve"> </v>
      </c>
      <c r="AC325" s="28" t="str">
        <f t="shared" si="131"/>
        <v xml:space="preserve"> </v>
      </c>
      <c r="AD325" s="28" t="str">
        <f t="shared" si="131"/>
        <v xml:space="preserve"> </v>
      </c>
      <c r="AE325" s="28" t="str">
        <f t="shared" si="131"/>
        <v xml:space="preserve"> </v>
      </c>
      <c r="AF325" s="28" t="str">
        <f t="shared" ref="AF325:AN326" si="132">IF($F325=AF$1,$H325," ")</f>
        <v xml:space="preserve"> </v>
      </c>
      <c r="AG325" s="28" t="str">
        <f t="shared" si="132"/>
        <v xml:space="preserve"> </v>
      </c>
      <c r="AH325" s="28" t="str">
        <f t="shared" si="132"/>
        <v xml:space="preserve"> </v>
      </c>
      <c r="AI325" s="28" t="str">
        <f t="shared" si="132"/>
        <v xml:space="preserve"> </v>
      </c>
      <c r="AJ325" s="28" t="str">
        <f t="shared" si="132"/>
        <v xml:space="preserve"> </v>
      </c>
      <c r="AK325" s="28" t="str">
        <f t="shared" si="132"/>
        <v xml:space="preserve"> </v>
      </c>
      <c r="AL325" s="28" t="str">
        <f t="shared" si="132"/>
        <v xml:space="preserve"> </v>
      </c>
      <c r="AM325" s="28" t="str">
        <f t="shared" si="132"/>
        <v xml:space="preserve"> </v>
      </c>
      <c r="AN325" s="28" t="str">
        <f t="shared" si="132"/>
        <v xml:space="preserve"> </v>
      </c>
    </row>
    <row r="326" spans="1:40" x14ac:dyDescent="0.15">
      <c r="A326" s="196"/>
      <c r="B326" s="115"/>
      <c r="C326" s="351" t="s">
        <v>563</v>
      </c>
      <c r="D326" s="205"/>
      <c r="E326" s="75" t="s">
        <v>653</v>
      </c>
      <c r="F326" s="130" t="s">
        <v>31</v>
      </c>
      <c r="G326" s="110" t="s">
        <v>58</v>
      </c>
      <c r="H326" s="68">
        <v>1</v>
      </c>
      <c r="I326" s="77">
        <f>SUM(H326:H327)</f>
        <v>3</v>
      </c>
      <c r="J326" s="107"/>
      <c r="K326" s="7"/>
      <c r="L326" s="7"/>
      <c r="M326" s="7"/>
      <c r="N326" s="4" t="e">
        <f ca="1">IF(YEAR(#REF!)=YEAR(TODAY()),IF(MONTH(#REF!)-MONTH(TODAY())&gt;0,IF(MONTH(#REF!)-MONTH(TODAY())&lt;=3,"Renovar Contrato?",""),""),"")</f>
        <v>#REF!</v>
      </c>
      <c r="O326" s="7"/>
      <c r="P326" s="28" t="str">
        <f t="shared" si="131"/>
        <v xml:space="preserve"> </v>
      </c>
      <c r="Q326" s="28" t="str">
        <f t="shared" si="131"/>
        <v xml:space="preserve"> </v>
      </c>
      <c r="R326" s="28" t="str">
        <f t="shared" si="131"/>
        <v xml:space="preserve"> </v>
      </c>
      <c r="S326" s="28" t="str">
        <f t="shared" si="131"/>
        <v xml:space="preserve"> </v>
      </c>
      <c r="T326" s="28" t="str">
        <f t="shared" si="131"/>
        <v xml:space="preserve"> </v>
      </c>
      <c r="U326" s="28" t="str">
        <f t="shared" si="131"/>
        <v xml:space="preserve"> </v>
      </c>
      <c r="V326" s="28" t="str">
        <f t="shared" si="131"/>
        <v xml:space="preserve"> </v>
      </c>
      <c r="W326" s="28" t="str">
        <f t="shared" si="131"/>
        <v xml:space="preserve"> </v>
      </c>
      <c r="X326" s="28" t="str">
        <f t="shared" si="131"/>
        <v xml:space="preserve"> </v>
      </c>
      <c r="Y326" s="28" t="str">
        <f t="shared" si="131"/>
        <v xml:space="preserve"> </v>
      </c>
      <c r="Z326" s="28" t="str">
        <f t="shared" si="131"/>
        <v xml:space="preserve"> </v>
      </c>
      <c r="AA326" s="28" t="str">
        <f t="shared" si="131"/>
        <v xml:space="preserve"> </v>
      </c>
      <c r="AB326" s="28" t="str">
        <f t="shared" si="131"/>
        <v xml:space="preserve"> </v>
      </c>
      <c r="AC326" s="28" t="str">
        <f t="shared" si="131"/>
        <v xml:space="preserve"> </v>
      </c>
      <c r="AD326" s="28" t="str">
        <f t="shared" si="131"/>
        <v xml:space="preserve"> </v>
      </c>
      <c r="AE326" s="28" t="str">
        <f t="shared" si="131"/>
        <v xml:space="preserve"> </v>
      </c>
      <c r="AF326" s="28" t="str">
        <f t="shared" si="132"/>
        <v xml:space="preserve"> </v>
      </c>
      <c r="AG326" s="28" t="str">
        <f t="shared" si="132"/>
        <v xml:space="preserve"> </v>
      </c>
      <c r="AH326" s="28" t="str">
        <f t="shared" si="132"/>
        <v xml:space="preserve"> </v>
      </c>
      <c r="AI326" s="28">
        <f t="shared" si="132"/>
        <v>1</v>
      </c>
      <c r="AJ326" s="28" t="str">
        <f t="shared" si="132"/>
        <v xml:space="preserve"> </v>
      </c>
      <c r="AK326" s="28" t="str">
        <f t="shared" si="132"/>
        <v xml:space="preserve"> </v>
      </c>
      <c r="AL326" s="28" t="str">
        <f t="shared" si="132"/>
        <v xml:space="preserve"> </v>
      </c>
      <c r="AM326" s="28" t="str">
        <f t="shared" si="132"/>
        <v xml:space="preserve"> </v>
      </c>
      <c r="AN326" s="28" t="str">
        <f t="shared" si="132"/>
        <v xml:space="preserve"> </v>
      </c>
    </row>
    <row r="327" spans="1:40" x14ac:dyDescent="0.15">
      <c r="A327" s="196"/>
      <c r="B327" s="115"/>
      <c r="C327" s="269"/>
      <c r="D327" s="205"/>
      <c r="E327" s="75" t="s">
        <v>654</v>
      </c>
      <c r="F327" s="130" t="s">
        <v>31</v>
      </c>
      <c r="G327" s="110" t="s">
        <v>58</v>
      </c>
      <c r="H327" s="68">
        <v>2</v>
      </c>
      <c r="I327" s="77"/>
      <c r="J327" s="107"/>
      <c r="K327" s="7"/>
      <c r="L327" s="7"/>
      <c r="M327" s="7"/>
      <c r="N327" s="4"/>
      <c r="O327" s="7"/>
    </row>
    <row r="328" spans="1:40" x14ac:dyDescent="0.15">
      <c r="A328" s="198"/>
      <c r="B328" s="198"/>
      <c r="C328" s="199"/>
      <c r="D328" s="200"/>
      <c r="E328" s="201"/>
      <c r="F328" s="202"/>
      <c r="G328" s="203"/>
      <c r="H328" s="202"/>
      <c r="I328" s="204"/>
      <c r="J328" s="204"/>
      <c r="K328" s="248"/>
      <c r="L328" s="248"/>
      <c r="M328" s="249"/>
      <c r="N328" s="4" t="str">
        <f ca="1">IF(YEAR(L345)=YEAR(TODAY()),IF(MONTH(L345)-MONTH(TODAY())&gt;0,IF(MONTH(L345)-MONTH(TODAY())&lt;=3,"Renovar Contrato?",""),""),"")</f>
        <v/>
      </c>
      <c r="O328" s="47">
        <f>SUM(P328:AN328)</f>
        <v>6</v>
      </c>
      <c r="P328" s="22">
        <f t="shared" ref="P328:AN328" si="133">SUM(P330:P333)</f>
        <v>0</v>
      </c>
      <c r="Q328" s="22">
        <f t="shared" si="133"/>
        <v>4</v>
      </c>
      <c r="R328" s="22">
        <f t="shared" si="133"/>
        <v>0</v>
      </c>
      <c r="S328" s="22">
        <f t="shared" si="133"/>
        <v>0</v>
      </c>
      <c r="T328" s="22">
        <f t="shared" si="133"/>
        <v>0</v>
      </c>
      <c r="U328" s="22">
        <f t="shared" si="133"/>
        <v>0</v>
      </c>
      <c r="V328" s="22">
        <f t="shared" si="133"/>
        <v>0</v>
      </c>
      <c r="W328" s="22">
        <f t="shared" si="133"/>
        <v>0</v>
      </c>
      <c r="X328" s="22">
        <f t="shared" si="133"/>
        <v>0</v>
      </c>
      <c r="Y328" s="22">
        <f t="shared" si="133"/>
        <v>0</v>
      </c>
      <c r="Z328" s="22">
        <f t="shared" si="133"/>
        <v>0</v>
      </c>
      <c r="AA328" s="22">
        <f t="shared" si="133"/>
        <v>0</v>
      </c>
      <c r="AB328" s="22">
        <f t="shared" si="133"/>
        <v>0</v>
      </c>
      <c r="AC328" s="22">
        <f t="shared" si="133"/>
        <v>0</v>
      </c>
      <c r="AD328" s="22">
        <f t="shared" si="133"/>
        <v>0</v>
      </c>
      <c r="AE328" s="22">
        <f t="shared" si="133"/>
        <v>0</v>
      </c>
      <c r="AF328" s="22">
        <f t="shared" si="133"/>
        <v>0</v>
      </c>
      <c r="AG328" s="22">
        <f t="shared" si="133"/>
        <v>0</v>
      </c>
      <c r="AH328" s="22">
        <f t="shared" si="133"/>
        <v>0</v>
      </c>
      <c r="AI328" s="22">
        <f t="shared" si="133"/>
        <v>0</v>
      </c>
      <c r="AJ328" s="22">
        <f t="shared" si="133"/>
        <v>0</v>
      </c>
      <c r="AK328" s="22">
        <f t="shared" si="133"/>
        <v>0</v>
      </c>
      <c r="AL328" s="22">
        <f t="shared" si="133"/>
        <v>2</v>
      </c>
      <c r="AM328" s="22">
        <f t="shared" si="133"/>
        <v>0</v>
      </c>
      <c r="AN328" s="22">
        <f t="shared" si="133"/>
        <v>0</v>
      </c>
    </row>
    <row r="329" spans="1:40" x14ac:dyDescent="0.15">
      <c r="A329" s="112" t="s">
        <v>686</v>
      </c>
      <c r="B329" s="112" t="s">
        <v>61</v>
      </c>
      <c r="C329" s="161" t="s">
        <v>675</v>
      </c>
      <c r="D329" s="142" t="s">
        <v>64</v>
      </c>
      <c r="E329" s="143"/>
      <c r="F329" s="61"/>
      <c r="G329" s="106"/>
      <c r="H329" s="109"/>
      <c r="I329" s="118">
        <f>SUM(I330:I333)</f>
        <v>8</v>
      </c>
      <c r="J329" s="107">
        <f>I329/2</f>
        <v>4</v>
      </c>
      <c r="K329" s="231" t="s">
        <v>564</v>
      </c>
      <c r="L329" s="231">
        <v>44819</v>
      </c>
      <c r="M329" s="250">
        <v>0.3</v>
      </c>
      <c r="N329" s="4" t="e">
        <f ca="1">IF(YEAR(#REF!)=YEAR(TODAY()),IF(MONTH(#REF!)-MONTH(TODAY())&gt;0,IF(MONTH(#REF!)-MONTH(TODAY())&lt;=3,"Renovar Contrato?",""),""),"")</f>
        <v>#REF!</v>
      </c>
      <c r="O329" s="47">
        <f>SUM(P329:AN329)</f>
        <v>0.25</v>
      </c>
      <c r="P329" s="21">
        <f>P328/24</f>
        <v>0</v>
      </c>
      <c r="Q329" s="21">
        <f t="shared" ref="Q329:AJ329" si="134">Q328/24</f>
        <v>0.16666666666666666</v>
      </c>
      <c r="R329" s="21">
        <f t="shared" si="134"/>
        <v>0</v>
      </c>
      <c r="S329" s="21">
        <f t="shared" si="134"/>
        <v>0</v>
      </c>
      <c r="T329" s="21">
        <f t="shared" si="134"/>
        <v>0</v>
      </c>
      <c r="U329" s="21">
        <f t="shared" si="134"/>
        <v>0</v>
      </c>
      <c r="V329" s="21">
        <f t="shared" si="134"/>
        <v>0</v>
      </c>
      <c r="W329" s="21">
        <f t="shared" si="134"/>
        <v>0</v>
      </c>
      <c r="X329" s="21">
        <f t="shared" si="134"/>
        <v>0</v>
      </c>
      <c r="Y329" s="21">
        <f t="shared" si="134"/>
        <v>0</v>
      </c>
      <c r="Z329" s="21">
        <f t="shared" si="134"/>
        <v>0</v>
      </c>
      <c r="AA329" s="21">
        <f t="shared" si="134"/>
        <v>0</v>
      </c>
      <c r="AB329" s="21">
        <f t="shared" si="134"/>
        <v>0</v>
      </c>
      <c r="AC329" s="21">
        <f t="shared" si="134"/>
        <v>0</v>
      </c>
      <c r="AD329" s="21">
        <f t="shared" si="134"/>
        <v>0</v>
      </c>
      <c r="AE329" s="21">
        <f t="shared" si="134"/>
        <v>0</v>
      </c>
      <c r="AF329" s="21">
        <f t="shared" si="134"/>
        <v>0</v>
      </c>
      <c r="AG329" s="21">
        <f t="shared" si="134"/>
        <v>0</v>
      </c>
      <c r="AH329" s="21">
        <f t="shared" si="134"/>
        <v>0</v>
      </c>
      <c r="AI329" s="21">
        <f t="shared" si="134"/>
        <v>0</v>
      </c>
      <c r="AJ329" s="21">
        <f t="shared" si="134"/>
        <v>0</v>
      </c>
      <c r="AK329" s="21">
        <f>AK328/24</f>
        <v>0</v>
      </c>
      <c r="AL329" s="21">
        <f>AL328/24</f>
        <v>8.3333333333333329E-2</v>
      </c>
      <c r="AM329" s="21">
        <f t="shared" ref="AM329:AN329" si="135">AM328/24</f>
        <v>0</v>
      </c>
      <c r="AN329" s="21">
        <f t="shared" si="135"/>
        <v>0</v>
      </c>
    </row>
    <row r="330" spans="1:40" x14ac:dyDescent="0.15">
      <c r="A330" s="196"/>
      <c r="B330" s="196"/>
      <c r="C330" s="351"/>
      <c r="D330" s="176"/>
      <c r="E330" s="105" t="s">
        <v>598</v>
      </c>
      <c r="F330" s="220" t="s">
        <v>76</v>
      </c>
      <c r="G330" s="60" t="s">
        <v>56</v>
      </c>
      <c r="H330" s="59">
        <v>2</v>
      </c>
      <c r="I330" s="77">
        <f>SUM(H330:H331)</f>
        <v>4</v>
      </c>
      <c r="J330" s="77"/>
      <c r="K330" s="154"/>
      <c r="L330" s="154"/>
      <c r="M330" s="155"/>
      <c r="N330" s="4" t="e">
        <f ca="1">IF(YEAR(#REF!)=YEAR(TODAY()),IF(MONTH(#REF!)-MONTH(TODAY())&gt;0,IF(MONTH(#REF!)-MONTH(TODAY())&lt;=3,"Renovar Contrato?",""),""),"")</f>
        <v>#REF!</v>
      </c>
      <c r="O330" s="7"/>
      <c r="P330" s="28" t="str">
        <f t="shared" ref="P330:AE333" si="136">IF($F330=P$1,$H330," ")</f>
        <v xml:space="preserve"> </v>
      </c>
      <c r="Q330" s="28" t="str">
        <f t="shared" si="136"/>
        <v xml:space="preserve"> </v>
      </c>
      <c r="R330" s="28" t="str">
        <f t="shared" si="136"/>
        <v xml:space="preserve"> </v>
      </c>
      <c r="S330" s="28" t="str">
        <f t="shared" si="136"/>
        <v xml:space="preserve"> </v>
      </c>
      <c r="T330" s="28" t="str">
        <f t="shared" si="136"/>
        <v xml:space="preserve"> </v>
      </c>
      <c r="U330" s="28" t="str">
        <f t="shared" si="136"/>
        <v xml:space="preserve"> </v>
      </c>
      <c r="V330" s="28" t="str">
        <f t="shared" si="136"/>
        <v xml:space="preserve"> </v>
      </c>
      <c r="W330" s="28" t="str">
        <f t="shared" si="136"/>
        <v xml:space="preserve"> </v>
      </c>
      <c r="X330" s="28" t="str">
        <f t="shared" si="136"/>
        <v xml:space="preserve"> </v>
      </c>
      <c r="Y330" s="28" t="str">
        <f t="shared" si="136"/>
        <v xml:space="preserve"> </v>
      </c>
      <c r="Z330" s="28" t="str">
        <f t="shared" si="136"/>
        <v xml:space="preserve"> </v>
      </c>
      <c r="AA330" s="28" t="str">
        <f t="shared" si="136"/>
        <v xml:space="preserve"> </v>
      </c>
      <c r="AB330" s="28" t="str">
        <f t="shared" si="136"/>
        <v xml:space="preserve"> </v>
      </c>
      <c r="AC330" s="28" t="str">
        <f t="shared" si="136"/>
        <v xml:space="preserve"> </v>
      </c>
      <c r="AD330" s="28" t="str">
        <f t="shared" si="136"/>
        <v xml:space="preserve"> </v>
      </c>
      <c r="AE330" s="28" t="str">
        <f t="shared" si="136"/>
        <v xml:space="preserve"> </v>
      </c>
      <c r="AF330" s="28" t="str">
        <f t="shared" ref="AF330:AN333" si="137">IF($F330=AF$1,$H330," ")</f>
        <v xml:space="preserve"> </v>
      </c>
      <c r="AG330" s="28" t="str">
        <f t="shared" si="137"/>
        <v xml:space="preserve"> </v>
      </c>
      <c r="AH330" s="28" t="str">
        <f t="shared" si="137"/>
        <v xml:space="preserve"> </v>
      </c>
      <c r="AI330" s="28" t="str">
        <f t="shared" si="137"/>
        <v xml:space="preserve"> </v>
      </c>
      <c r="AJ330" s="28" t="str">
        <f t="shared" si="137"/>
        <v xml:space="preserve"> </v>
      </c>
      <c r="AK330" s="28" t="str">
        <f t="shared" si="137"/>
        <v xml:space="preserve"> </v>
      </c>
      <c r="AL330" s="28">
        <f t="shared" si="137"/>
        <v>2</v>
      </c>
      <c r="AM330" s="28" t="str">
        <f t="shared" si="137"/>
        <v xml:space="preserve"> </v>
      </c>
      <c r="AN330" s="28" t="str">
        <f t="shared" si="137"/>
        <v xml:space="preserve"> </v>
      </c>
    </row>
    <row r="331" spans="1:40" x14ac:dyDescent="0.15">
      <c r="A331" s="196"/>
      <c r="B331" s="196"/>
      <c r="C331" s="269"/>
      <c r="D331" s="176"/>
      <c r="E331" s="105" t="s">
        <v>599</v>
      </c>
      <c r="F331" s="220" t="s">
        <v>76</v>
      </c>
      <c r="G331" s="60" t="s">
        <v>56</v>
      </c>
      <c r="H331" s="59">
        <v>2</v>
      </c>
      <c r="I331" s="77"/>
      <c r="J331" s="77"/>
      <c r="K331" s="154"/>
      <c r="L331" s="154"/>
      <c r="M331" s="155"/>
      <c r="N331" s="4"/>
      <c r="O331" s="7"/>
    </row>
    <row r="332" spans="1:40" x14ac:dyDescent="0.15">
      <c r="A332" s="196"/>
      <c r="B332" s="115"/>
      <c r="C332" s="269"/>
      <c r="D332" s="205"/>
      <c r="E332" s="75" t="s">
        <v>203</v>
      </c>
      <c r="F332" s="68" t="s">
        <v>13</v>
      </c>
      <c r="G332" s="76" t="s">
        <v>58</v>
      </c>
      <c r="H332" s="68">
        <v>2</v>
      </c>
      <c r="I332" s="77">
        <f>SUM(H332:H333)</f>
        <v>4</v>
      </c>
      <c r="J332" s="107"/>
      <c r="K332" s="7"/>
      <c r="L332" s="7"/>
      <c r="M332" s="7"/>
      <c r="N332" s="4" t="e">
        <f ca="1">IF(YEAR(#REF!)=YEAR(TODAY()),IF(MONTH(#REF!)-MONTH(TODAY())&gt;0,IF(MONTH(#REF!)-MONTH(TODAY())&lt;=3,"Renovar Contrato?",""),""),"")</f>
        <v>#REF!</v>
      </c>
      <c r="O332" s="7"/>
      <c r="P332" s="28" t="str">
        <f t="shared" si="136"/>
        <v xml:space="preserve"> </v>
      </c>
      <c r="Q332" s="28">
        <f t="shared" si="136"/>
        <v>2</v>
      </c>
      <c r="R332" s="28" t="str">
        <f t="shared" si="136"/>
        <v xml:space="preserve"> </v>
      </c>
      <c r="S332" s="28" t="str">
        <f t="shared" si="136"/>
        <v xml:space="preserve"> </v>
      </c>
      <c r="T332" s="28" t="str">
        <f t="shared" si="136"/>
        <v xml:space="preserve"> </v>
      </c>
      <c r="U332" s="28" t="str">
        <f t="shared" si="136"/>
        <v xml:space="preserve"> </v>
      </c>
      <c r="V332" s="28" t="str">
        <f t="shared" si="136"/>
        <v xml:space="preserve"> </v>
      </c>
      <c r="W332" s="28" t="str">
        <f t="shared" si="136"/>
        <v xml:space="preserve"> </v>
      </c>
      <c r="X332" s="28" t="str">
        <f t="shared" si="136"/>
        <v xml:space="preserve"> </v>
      </c>
      <c r="Y332" s="28" t="str">
        <f t="shared" si="136"/>
        <v xml:space="preserve"> </v>
      </c>
      <c r="Z332" s="28" t="str">
        <f t="shared" si="136"/>
        <v xml:space="preserve"> </v>
      </c>
      <c r="AA332" s="28" t="str">
        <f t="shared" si="136"/>
        <v xml:space="preserve"> </v>
      </c>
      <c r="AB332" s="28" t="str">
        <f t="shared" si="136"/>
        <v xml:space="preserve"> </v>
      </c>
      <c r="AC332" s="28" t="str">
        <f t="shared" si="136"/>
        <v xml:space="preserve"> </v>
      </c>
      <c r="AD332" s="28" t="str">
        <f t="shared" si="136"/>
        <v xml:space="preserve"> </v>
      </c>
      <c r="AE332" s="28" t="str">
        <f t="shared" si="136"/>
        <v xml:space="preserve"> </v>
      </c>
      <c r="AF332" s="28" t="str">
        <f t="shared" si="137"/>
        <v xml:space="preserve"> </v>
      </c>
      <c r="AG332" s="28" t="str">
        <f t="shared" si="137"/>
        <v xml:space="preserve"> </v>
      </c>
      <c r="AH332" s="28" t="str">
        <f t="shared" si="137"/>
        <v xml:space="preserve"> </v>
      </c>
      <c r="AI332" s="28" t="str">
        <f t="shared" si="137"/>
        <v xml:space="preserve"> </v>
      </c>
      <c r="AJ332" s="28" t="str">
        <f t="shared" si="137"/>
        <v xml:space="preserve"> </v>
      </c>
      <c r="AK332" s="28" t="str">
        <f t="shared" si="137"/>
        <v xml:space="preserve"> </v>
      </c>
      <c r="AL332" s="28" t="str">
        <f t="shared" si="137"/>
        <v xml:space="preserve"> </v>
      </c>
      <c r="AM332" s="28" t="str">
        <f t="shared" si="137"/>
        <v xml:space="preserve"> </v>
      </c>
      <c r="AN332" s="28" t="str">
        <f t="shared" si="137"/>
        <v xml:space="preserve"> </v>
      </c>
    </row>
    <row r="333" spans="1:40" ht="14" x14ac:dyDescent="0.15">
      <c r="A333" s="115"/>
      <c r="B333" s="115"/>
      <c r="C333" s="161"/>
      <c r="D333" s="205"/>
      <c r="E333" s="75" t="s">
        <v>204</v>
      </c>
      <c r="F333" s="68" t="s">
        <v>13</v>
      </c>
      <c r="G333" s="76" t="s">
        <v>58</v>
      </c>
      <c r="H333" s="68">
        <v>2</v>
      </c>
      <c r="I333" s="206"/>
      <c r="J333" s="107"/>
      <c r="K333" s="7"/>
      <c r="L333" s="7"/>
      <c r="M333" s="7"/>
      <c r="N333" s="4" t="e">
        <f ca="1">IF(YEAR(#REF!)=YEAR(TODAY()),IF(MONTH(#REF!)-MONTH(TODAY())&gt;0,IF(MONTH(#REF!)-MONTH(TODAY())&lt;=3,"Renovar Contrato?",""),""),"")</f>
        <v>#REF!</v>
      </c>
      <c r="O333" s="7"/>
      <c r="P333" s="28" t="str">
        <f t="shared" si="136"/>
        <v xml:space="preserve"> </v>
      </c>
      <c r="Q333" s="28">
        <f t="shared" si="136"/>
        <v>2</v>
      </c>
      <c r="R333" s="28" t="str">
        <f t="shared" si="136"/>
        <v xml:space="preserve"> </v>
      </c>
      <c r="S333" s="28" t="str">
        <f t="shared" si="136"/>
        <v xml:space="preserve"> </v>
      </c>
      <c r="T333" s="28" t="str">
        <f t="shared" si="136"/>
        <v xml:space="preserve"> </v>
      </c>
      <c r="U333" s="28" t="str">
        <f t="shared" si="136"/>
        <v xml:space="preserve"> </v>
      </c>
      <c r="V333" s="28" t="str">
        <f t="shared" si="136"/>
        <v xml:space="preserve"> </v>
      </c>
      <c r="W333" s="28" t="str">
        <f t="shared" si="136"/>
        <v xml:space="preserve"> </v>
      </c>
      <c r="X333" s="28" t="str">
        <f t="shared" si="136"/>
        <v xml:space="preserve"> </v>
      </c>
      <c r="Y333" s="28" t="str">
        <f t="shared" si="136"/>
        <v xml:space="preserve"> </v>
      </c>
      <c r="Z333" s="28" t="str">
        <f t="shared" si="136"/>
        <v xml:space="preserve"> </v>
      </c>
      <c r="AA333" s="28" t="str">
        <f t="shared" si="136"/>
        <v xml:space="preserve"> </v>
      </c>
      <c r="AB333" s="28" t="str">
        <f t="shared" si="136"/>
        <v xml:space="preserve"> </v>
      </c>
      <c r="AC333" s="28" t="str">
        <f t="shared" si="136"/>
        <v xml:space="preserve"> </v>
      </c>
      <c r="AD333" s="28" t="str">
        <f t="shared" si="136"/>
        <v xml:space="preserve"> </v>
      </c>
      <c r="AE333" s="28" t="str">
        <f t="shared" si="136"/>
        <v xml:space="preserve"> </v>
      </c>
      <c r="AF333" s="28" t="str">
        <f t="shared" si="137"/>
        <v xml:space="preserve"> </v>
      </c>
      <c r="AG333" s="28" t="str">
        <f t="shared" si="137"/>
        <v xml:space="preserve"> </v>
      </c>
      <c r="AH333" s="28" t="str">
        <f t="shared" si="137"/>
        <v xml:space="preserve"> </v>
      </c>
      <c r="AI333" s="28" t="str">
        <f t="shared" si="137"/>
        <v xml:space="preserve"> </v>
      </c>
      <c r="AJ333" s="28" t="str">
        <f t="shared" si="137"/>
        <v xml:space="preserve"> </v>
      </c>
      <c r="AK333" s="28" t="str">
        <f t="shared" si="137"/>
        <v xml:space="preserve"> </v>
      </c>
      <c r="AL333" s="28" t="str">
        <f t="shared" si="137"/>
        <v xml:space="preserve"> </v>
      </c>
      <c r="AM333" s="28" t="str">
        <f t="shared" si="137"/>
        <v xml:space="preserve"> </v>
      </c>
      <c r="AN333" s="28" t="str">
        <f t="shared" si="137"/>
        <v xml:space="preserve"> </v>
      </c>
    </row>
    <row r="334" spans="1:40" x14ac:dyDescent="0.15">
      <c r="A334" s="198"/>
      <c r="B334" s="198"/>
      <c r="C334" s="199"/>
      <c r="D334" s="200"/>
      <c r="E334" s="201"/>
      <c r="F334" s="202"/>
      <c r="G334" s="203"/>
      <c r="H334" s="202"/>
      <c r="I334" s="204"/>
      <c r="J334" s="204"/>
      <c r="K334" s="248"/>
      <c r="L334" s="248"/>
      <c r="M334" s="249"/>
      <c r="N334" s="4" t="e">
        <f ca="1">IF(YEAR(L352)=YEAR(TODAY()),IF(MONTH(L352)-MONTH(TODAY())&gt;0,IF(MONTH(L352)-MONTH(TODAY())&lt;=3,"Renovar Contrato?",""),""),"")</f>
        <v>#VALUE!</v>
      </c>
      <c r="O334" s="47">
        <f>SUM(P334:AN334)</f>
        <v>4</v>
      </c>
      <c r="P334" s="22">
        <f t="shared" ref="P334:AN334" si="138">SUM(P336:P338)</f>
        <v>0</v>
      </c>
      <c r="Q334" s="22">
        <f t="shared" si="138"/>
        <v>0</v>
      </c>
      <c r="R334" s="22">
        <f t="shared" si="138"/>
        <v>0</v>
      </c>
      <c r="S334" s="22">
        <f t="shared" si="138"/>
        <v>0</v>
      </c>
      <c r="T334" s="22">
        <f t="shared" si="138"/>
        <v>4</v>
      </c>
      <c r="U334" s="22">
        <f t="shared" si="138"/>
        <v>0</v>
      </c>
      <c r="V334" s="22">
        <f t="shared" si="138"/>
        <v>0</v>
      </c>
      <c r="W334" s="22">
        <f t="shared" si="138"/>
        <v>0</v>
      </c>
      <c r="X334" s="22">
        <f t="shared" si="138"/>
        <v>0</v>
      </c>
      <c r="Y334" s="22">
        <f t="shared" si="138"/>
        <v>0</v>
      </c>
      <c r="Z334" s="22">
        <f t="shared" si="138"/>
        <v>0</v>
      </c>
      <c r="AA334" s="22">
        <f t="shared" si="138"/>
        <v>0</v>
      </c>
      <c r="AB334" s="22">
        <f t="shared" si="138"/>
        <v>0</v>
      </c>
      <c r="AC334" s="22">
        <f t="shared" si="138"/>
        <v>0</v>
      </c>
      <c r="AD334" s="22">
        <f t="shared" si="138"/>
        <v>0</v>
      </c>
      <c r="AE334" s="22">
        <f t="shared" si="138"/>
        <v>0</v>
      </c>
      <c r="AF334" s="22">
        <f t="shared" si="138"/>
        <v>0</v>
      </c>
      <c r="AG334" s="22">
        <f t="shared" si="138"/>
        <v>0</v>
      </c>
      <c r="AH334" s="22">
        <f t="shared" si="138"/>
        <v>0</v>
      </c>
      <c r="AI334" s="22">
        <f t="shared" si="138"/>
        <v>0</v>
      </c>
      <c r="AJ334" s="22">
        <f t="shared" si="138"/>
        <v>0</v>
      </c>
      <c r="AK334" s="22">
        <f t="shared" si="138"/>
        <v>0</v>
      </c>
      <c r="AL334" s="22">
        <f t="shared" si="138"/>
        <v>0</v>
      </c>
      <c r="AM334" s="22">
        <f t="shared" si="138"/>
        <v>0</v>
      </c>
      <c r="AN334" s="22">
        <f t="shared" si="138"/>
        <v>0</v>
      </c>
    </row>
    <row r="335" spans="1:40" x14ac:dyDescent="0.15">
      <c r="A335" s="112" t="s">
        <v>171</v>
      </c>
      <c r="B335" s="112" t="s">
        <v>61</v>
      </c>
      <c r="C335" s="161" t="s">
        <v>172</v>
      </c>
      <c r="D335" s="142" t="s">
        <v>64</v>
      </c>
      <c r="E335" s="143"/>
      <c r="F335" s="61"/>
      <c r="G335" s="106"/>
      <c r="H335" s="109"/>
      <c r="I335" s="118">
        <f>SUM(I336:I338)</f>
        <v>4</v>
      </c>
      <c r="J335" s="107">
        <f>I335/2</f>
        <v>2</v>
      </c>
      <c r="K335" s="231">
        <v>44620</v>
      </c>
      <c r="L335" s="62">
        <v>44773</v>
      </c>
      <c r="M335" s="250">
        <v>0.3</v>
      </c>
      <c r="N335" s="4" t="e">
        <f ca="1">IF(YEAR(#REF!)=YEAR(TODAY()),IF(MONTH(#REF!)-MONTH(TODAY())&gt;0,IF(MONTH(#REF!)-MONTH(TODAY())&lt;=3,"Renovar Contrato?",""),""),"")</f>
        <v>#REF!</v>
      </c>
      <c r="O335" s="47">
        <f>SUM(P335:AN335)</f>
        <v>0.16666666666666666</v>
      </c>
      <c r="P335" s="21">
        <f>P334/24</f>
        <v>0</v>
      </c>
      <c r="Q335" s="21">
        <f t="shared" ref="Q335:AJ335" si="139">Q334/24</f>
        <v>0</v>
      </c>
      <c r="R335" s="21">
        <f t="shared" si="139"/>
        <v>0</v>
      </c>
      <c r="S335" s="21">
        <f t="shared" si="139"/>
        <v>0</v>
      </c>
      <c r="T335" s="21">
        <f t="shared" si="139"/>
        <v>0.16666666666666666</v>
      </c>
      <c r="U335" s="21">
        <f t="shared" si="139"/>
        <v>0</v>
      </c>
      <c r="V335" s="21">
        <f t="shared" si="139"/>
        <v>0</v>
      </c>
      <c r="W335" s="21">
        <f t="shared" si="139"/>
        <v>0</v>
      </c>
      <c r="X335" s="21">
        <f t="shared" si="139"/>
        <v>0</v>
      </c>
      <c r="Y335" s="21">
        <f t="shared" si="139"/>
        <v>0</v>
      </c>
      <c r="Z335" s="21">
        <f t="shared" si="139"/>
        <v>0</v>
      </c>
      <c r="AA335" s="21">
        <f t="shared" si="139"/>
        <v>0</v>
      </c>
      <c r="AB335" s="21">
        <f t="shared" si="139"/>
        <v>0</v>
      </c>
      <c r="AC335" s="21">
        <f t="shared" si="139"/>
        <v>0</v>
      </c>
      <c r="AD335" s="21">
        <f t="shared" si="139"/>
        <v>0</v>
      </c>
      <c r="AE335" s="21">
        <f t="shared" si="139"/>
        <v>0</v>
      </c>
      <c r="AF335" s="21">
        <f t="shared" si="139"/>
        <v>0</v>
      </c>
      <c r="AG335" s="21">
        <f t="shared" si="139"/>
        <v>0</v>
      </c>
      <c r="AH335" s="21">
        <f t="shared" si="139"/>
        <v>0</v>
      </c>
      <c r="AI335" s="21">
        <f t="shared" si="139"/>
        <v>0</v>
      </c>
      <c r="AJ335" s="21">
        <f t="shared" si="139"/>
        <v>0</v>
      </c>
      <c r="AK335" s="21">
        <f>AK334/24</f>
        <v>0</v>
      </c>
      <c r="AL335" s="21">
        <f>AL334/24</f>
        <v>0</v>
      </c>
      <c r="AM335" s="21">
        <f t="shared" ref="AM335:AN335" si="140">AM334/24</f>
        <v>0</v>
      </c>
      <c r="AN335" s="21">
        <f t="shared" si="140"/>
        <v>0</v>
      </c>
    </row>
    <row r="336" spans="1:40" x14ac:dyDescent="0.15">
      <c r="A336" s="196"/>
      <c r="B336" s="196"/>
      <c r="C336" s="342" t="s">
        <v>561</v>
      </c>
      <c r="D336" s="176"/>
      <c r="E336" s="105"/>
      <c r="F336" s="59"/>
      <c r="G336" s="60"/>
      <c r="H336" s="59"/>
      <c r="I336" s="77">
        <f>SUM(H336:H336)</f>
        <v>0</v>
      </c>
      <c r="J336" s="77"/>
      <c r="K336" s="154"/>
      <c r="L336" s="154"/>
      <c r="M336" s="155"/>
      <c r="N336" s="4" t="e">
        <f ca="1">IF(YEAR(#REF!)=YEAR(TODAY()),IF(MONTH(#REF!)-MONTH(TODAY())&gt;0,IF(MONTH(#REF!)-MONTH(TODAY())&lt;=3,"Renovar Contrato?",""),""),"")</f>
        <v>#REF!</v>
      </c>
      <c r="O336" s="7"/>
      <c r="P336" s="28" t="str">
        <f t="shared" ref="P336:AE338" si="141">IF($F336=P$1,$H336," ")</f>
        <v xml:space="preserve"> </v>
      </c>
      <c r="Q336" s="28" t="str">
        <f t="shared" si="141"/>
        <v xml:space="preserve"> </v>
      </c>
      <c r="R336" s="28" t="str">
        <f t="shared" si="141"/>
        <v xml:space="preserve"> </v>
      </c>
      <c r="S336" s="28" t="str">
        <f t="shared" si="141"/>
        <v xml:space="preserve"> </v>
      </c>
      <c r="T336" s="28" t="str">
        <f t="shared" si="141"/>
        <v xml:space="preserve"> </v>
      </c>
      <c r="U336" s="28" t="str">
        <f t="shared" si="141"/>
        <v xml:space="preserve"> </v>
      </c>
      <c r="V336" s="28" t="str">
        <f t="shared" si="141"/>
        <v xml:space="preserve"> </v>
      </c>
      <c r="W336" s="28" t="str">
        <f t="shared" si="141"/>
        <v xml:space="preserve"> </v>
      </c>
      <c r="X336" s="28" t="str">
        <f t="shared" si="141"/>
        <v xml:space="preserve"> </v>
      </c>
      <c r="Y336" s="28" t="str">
        <f t="shared" si="141"/>
        <v xml:space="preserve"> </v>
      </c>
      <c r="Z336" s="28" t="str">
        <f t="shared" si="141"/>
        <v xml:space="preserve"> </v>
      </c>
      <c r="AA336" s="28" t="str">
        <f t="shared" si="141"/>
        <v xml:space="preserve"> </v>
      </c>
      <c r="AB336" s="28" t="str">
        <f t="shared" si="141"/>
        <v xml:space="preserve"> </v>
      </c>
      <c r="AC336" s="28" t="str">
        <f t="shared" si="141"/>
        <v xml:space="preserve"> </v>
      </c>
      <c r="AD336" s="28" t="str">
        <f t="shared" si="141"/>
        <v xml:space="preserve"> </v>
      </c>
      <c r="AE336" s="28" t="str">
        <f t="shared" si="141"/>
        <v xml:space="preserve"> </v>
      </c>
      <c r="AF336" s="28" t="str">
        <f t="shared" ref="AF336:AN338" si="142">IF($F336=AF$1,$H336," ")</f>
        <v xml:space="preserve"> </v>
      </c>
      <c r="AG336" s="28" t="str">
        <f t="shared" si="142"/>
        <v xml:space="preserve"> </v>
      </c>
      <c r="AH336" s="28" t="str">
        <f t="shared" si="142"/>
        <v xml:space="preserve"> </v>
      </c>
      <c r="AI336" s="28" t="str">
        <f t="shared" si="142"/>
        <v xml:space="preserve"> </v>
      </c>
      <c r="AJ336" s="28" t="str">
        <f t="shared" si="142"/>
        <v xml:space="preserve"> </v>
      </c>
      <c r="AK336" s="28" t="str">
        <f t="shared" si="142"/>
        <v xml:space="preserve"> </v>
      </c>
      <c r="AL336" s="28" t="str">
        <f t="shared" si="142"/>
        <v xml:space="preserve"> </v>
      </c>
      <c r="AM336" s="28" t="str">
        <f t="shared" si="142"/>
        <v xml:space="preserve"> </v>
      </c>
      <c r="AN336" s="28" t="str">
        <f t="shared" si="142"/>
        <v xml:space="preserve"> </v>
      </c>
    </row>
    <row r="337" spans="1:40" x14ac:dyDescent="0.15">
      <c r="A337" s="196"/>
      <c r="B337" s="115"/>
      <c r="C337" s="343" t="s">
        <v>559</v>
      </c>
      <c r="D337" s="205"/>
      <c r="E337" s="105" t="s">
        <v>173</v>
      </c>
      <c r="F337" s="59" t="s">
        <v>14</v>
      </c>
      <c r="G337" s="60" t="s">
        <v>59</v>
      </c>
      <c r="H337" s="59">
        <v>2</v>
      </c>
      <c r="I337" s="77">
        <f>SUM(H337:H338)</f>
        <v>4</v>
      </c>
      <c r="J337" s="107"/>
      <c r="K337" s="7"/>
      <c r="L337" s="7"/>
      <c r="M337" s="7"/>
      <c r="N337" s="4" t="e">
        <f ca="1">IF(YEAR(#REF!)=YEAR(TODAY()),IF(MONTH(#REF!)-MONTH(TODAY())&gt;0,IF(MONTH(#REF!)-MONTH(TODAY())&lt;=3,"Renovar Contrato?",""),""),"")</f>
        <v>#REF!</v>
      </c>
      <c r="O337" s="7"/>
      <c r="P337" s="28" t="str">
        <f t="shared" si="141"/>
        <v xml:space="preserve"> </v>
      </c>
      <c r="Q337" s="28" t="str">
        <f t="shared" si="141"/>
        <v xml:space="preserve"> </v>
      </c>
      <c r="R337" s="28" t="str">
        <f t="shared" si="141"/>
        <v xml:space="preserve"> </v>
      </c>
      <c r="S337" s="28" t="str">
        <f t="shared" si="141"/>
        <v xml:space="preserve"> </v>
      </c>
      <c r="T337" s="28">
        <f t="shared" si="141"/>
        <v>2</v>
      </c>
      <c r="U337" s="28" t="str">
        <f t="shared" si="141"/>
        <v xml:space="preserve"> </v>
      </c>
      <c r="V337" s="28" t="str">
        <f t="shared" si="141"/>
        <v xml:space="preserve"> </v>
      </c>
      <c r="W337" s="28" t="str">
        <f t="shared" si="141"/>
        <v xml:space="preserve"> </v>
      </c>
      <c r="X337" s="28" t="str">
        <f t="shared" si="141"/>
        <v xml:space="preserve"> </v>
      </c>
      <c r="Y337" s="28" t="str">
        <f t="shared" si="141"/>
        <v xml:space="preserve"> </v>
      </c>
      <c r="Z337" s="28" t="str">
        <f t="shared" si="141"/>
        <v xml:space="preserve"> </v>
      </c>
      <c r="AA337" s="28" t="str">
        <f t="shared" si="141"/>
        <v xml:space="preserve"> </v>
      </c>
      <c r="AB337" s="28" t="str">
        <f t="shared" si="141"/>
        <v xml:space="preserve"> </v>
      </c>
      <c r="AC337" s="28" t="str">
        <f t="shared" si="141"/>
        <v xml:space="preserve"> </v>
      </c>
      <c r="AD337" s="28" t="str">
        <f t="shared" si="141"/>
        <v xml:space="preserve"> </v>
      </c>
      <c r="AE337" s="28" t="str">
        <f t="shared" si="141"/>
        <v xml:space="preserve"> </v>
      </c>
      <c r="AF337" s="28" t="str">
        <f t="shared" si="142"/>
        <v xml:space="preserve"> </v>
      </c>
      <c r="AG337" s="28" t="str">
        <f t="shared" si="142"/>
        <v xml:space="preserve"> </v>
      </c>
      <c r="AH337" s="28" t="str">
        <f t="shared" si="142"/>
        <v xml:space="preserve"> </v>
      </c>
      <c r="AI337" s="28" t="str">
        <f t="shared" si="142"/>
        <v xml:space="preserve"> </v>
      </c>
      <c r="AJ337" s="28" t="str">
        <f t="shared" si="142"/>
        <v xml:space="preserve"> </v>
      </c>
      <c r="AK337" s="28" t="str">
        <f t="shared" si="142"/>
        <v xml:space="preserve"> </v>
      </c>
      <c r="AL337" s="28" t="str">
        <f t="shared" si="142"/>
        <v xml:space="preserve"> </v>
      </c>
      <c r="AM337" s="28" t="str">
        <f t="shared" si="142"/>
        <v xml:space="preserve"> </v>
      </c>
      <c r="AN337" s="28" t="str">
        <f t="shared" si="142"/>
        <v xml:space="preserve"> </v>
      </c>
    </row>
    <row r="338" spans="1:40" ht="14" x14ac:dyDescent="0.15">
      <c r="A338" s="115"/>
      <c r="B338" s="115"/>
      <c r="C338" s="161"/>
      <c r="D338" s="205"/>
      <c r="E338" s="105" t="s">
        <v>174</v>
      </c>
      <c r="F338" s="59" t="s">
        <v>14</v>
      </c>
      <c r="G338" s="60" t="s">
        <v>59</v>
      </c>
      <c r="H338" s="59">
        <v>2</v>
      </c>
      <c r="I338" s="206"/>
      <c r="J338" s="107"/>
      <c r="K338" s="7"/>
      <c r="L338" s="7"/>
      <c r="M338" s="7"/>
      <c r="N338" s="4" t="e">
        <f ca="1">IF(YEAR(#REF!)=YEAR(TODAY()),IF(MONTH(#REF!)-MONTH(TODAY())&gt;0,IF(MONTH(#REF!)-MONTH(TODAY())&lt;=3,"Renovar Contrato?",""),""),"")</f>
        <v>#REF!</v>
      </c>
      <c r="O338" s="7"/>
      <c r="P338" s="28" t="str">
        <f t="shared" si="141"/>
        <v xml:space="preserve"> </v>
      </c>
      <c r="Q338" s="28" t="str">
        <f t="shared" si="141"/>
        <v xml:space="preserve"> </v>
      </c>
      <c r="R338" s="28" t="str">
        <f t="shared" si="141"/>
        <v xml:space="preserve"> </v>
      </c>
      <c r="S338" s="28" t="str">
        <f t="shared" si="141"/>
        <v xml:space="preserve"> </v>
      </c>
      <c r="T338" s="28">
        <f t="shared" si="141"/>
        <v>2</v>
      </c>
      <c r="U338" s="28" t="str">
        <f t="shared" si="141"/>
        <v xml:space="preserve"> </v>
      </c>
      <c r="V338" s="28" t="str">
        <f t="shared" si="141"/>
        <v xml:space="preserve"> </v>
      </c>
      <c r="W338" s="28" t="str">
        <f t="shared" si="141"/>
        <v xml:space="preserve"> </v>
      </c>
      <c r="X338" s="28" t="str">
        <f t="shared" si="141"/>
        <v xml:space="preserve"> </v>
      </c>
      <c r="Y338" s="28" t="str">
        <f t="shared" si="141"/>
        <v xml:space="preserve"> </v>
      </c>
      <c r="Z338" s="28" t="str">
        <f t="shared" si="141"/>
        <v xml:space="preserve"> </v>
      </c>
      <c r="AA338" s="28" t="str">
        <f t="shared" si="141"/>
        <v xml:space="preserve"> </v>
      </c>
      <c r="AB338" s="28" t="str">
        <f t="shared" si="141"/>
        <v xml:space="preserve"> </v>
      </c>
      <c r="AC338" s="28" t="str">
        <f t="shared" si="141"/>
        <v xml:space="preserve"> </v>
      </c>
      <c r="AD338" s="28" t="str">
        <f t="shared" si="141"/>
        <v xml:space="preserve"> </v>
      </c>
      <c r="AE338" s="28" t="str">
        <f t="shared" si="141"/>
        <v xml:space="preserve"> </v>
      </c>
      <c r="AF338" s="28" t="str">
        <f t="shared" si="142"/>
        <v xml:space="preserve"> </v>
      </c>
      <c r="AG338" s="28" t="str">
        <f t="shared" si="142"/>
        <v xml:space="preserve"> </v>
      </c>
      <c r="AH338" s="28" t="str">
        <f t="shared" si="142"/>
        <v xml:space="preserve"> </v>
      </c>
      <c r="AI338" s="28" t="str">
        <f t="shared" si="142"/>
        <v xml:space="preserve"> </v>
      </c>
      <c r="AJ338" s="28" t="str">
        <f t="shared" si="142"/>
        <v xml:space="preserve"> </v>
      </c>
      <c r="AK338" s="28" t="str">
        <f t="shared" si="142"/>
        <v xml:space="preserve"> </v>
      </c>
      <c r="AL338" s="28" t="str">
        <f t="shared" si="142"/>
        <v xml:space="preserve"> </v>
      </c>
      <c r="AM338" s="28" t="str">
        <f t="shared" si="142"/>
        <v xml:space="preserve"> </v>
      </c>
      <c r="AN338" s="28" t="str">
        <f t="shared" si="142"/>
        <v xml:space="preserve"> </v>
      </c>
    </row>
    <row r="339" spans="1:40" x14ac:dyDescent="0.15">
      <c r="A339" s="198"/>
      <c r="B339" s="198"/>
      <c r="C339" s="199"/>
      <c r="D339" s="200"/>
      <c r="E339" s="201"/>
      <c r="F339" s="202"/>
      <c r="G339" s="203"/>
      <c r="H339" s="202"/>
      <c r="I339" s="204"/>
      <c r="J339" s="204"/>
      <c r="K339" s="248"/>
      <c r="L339" s="248"/>
      <c r="M339" s="249"/>
      <c r="N339" s="4" t="e">
        <f ca="1">IF(YEAR(#REF!)=YEAR(TODAY()),IF(MONTH(#REF!)-MONTH(TODAY())&gt;0,IF(MONTH(#REF!)-MONTH(TODAY())&lt;=3,"Renovar Contrato?",""),""),"")</f>
        <v>#REF!</v>
      </c>
      <c r="O339" s="47">
        <f>SUM(P339:AN339)</f>
        <v>4</v>
      </c>
      <c r="P339" s="22">
        <f t="shared" ref="P339:AN339" si="143">SUM(P341:P342)</f>
        <v>0</v>
      </c>
      <c r="Q339" s="22">
        <f t="shared" si="143"/>
        <v>0</v>
      </c>
      <c r="R339" s="22">
        <f t="shared" si="143"/>
        <v>0</v>
      </c>
      <c r="S339" s="22">
        <f t="shared" si="143"/>
        <v>0</v>
      </c>
      <c r="T339" s="22">
        <f t="shared" si="143"/>
        <v>0</v>
      </c>
      <c r="U339" s="22">
        <f t="shared" si="143"/>
        <v>0</v>
      </c>
      <c r="V339" s="22">
        <f t="shared" si="143"/>
        <v>0</v>
      </c>
      <c r="W339" s="22">
        <f t="shared" si="143"/>
        <v>0</v>
      </c>
      <c r="X339" s="22">
        <f t="shared" si="143"/>
        <v>0</v>
      </c>
      <c r="Y339" s="22">
        <f t="shared" si="143"/>
        <v>0</v>
      </c>
      <c r="Z339" s="22">
        <f t="shared" si="143"/>
        <v>0</v>
      </c>
      <c r="AA339" s="22">
        <f t="shared" si="143"/>
        <v>0</v>
      </c>
      <c r="AB339" s="22">
        <f t="shared" si="143"/>
        <v>0</v>
      </c>
      <c r="AC339" s="22">
        <f t="shared" si="143"/>
        <v>0</v>
      </c>
      <c r="AD339" s="22">
        <f t="shared" si="143"/>
        <v>0</v>
      </c>
      <c r="AE339" s="22">
        <f t="shared" si="143"/>
        <v>4</v>
      </c>
      <c r="AF339" s="22">
        <f t="shared" si="143"/>
        <v>0</v>
      </c>
      <c r="AG339" s="22">
        <f t="shared" si="143"/>
        <v>0</v>
      </c>
      <c r="AH339" s="22">
        <f t="shared" si="143"/>
        <v>0</v>
      </c>
      <c r="AI339" s="22">
        <f t="shared" si="143"/>
        <v>0</v>
      </c>
      <c r="AJ339" s="22">
        <f t="shared" si="143"/>
        <v>0</v>
      </c>
      <c r="AK339" s="22">
        <f t="shared" si="143"/>
        <v>0</v>
      </c>
      <c r="AL339" s="22">
        <f t="shared" si="143"/>
        <v>0</v>
      </c>
      <c r="AM339" s="22">
        <f t="shared" si="143"/>
        <v>0</v>
      </c>
      <c r="AN339" s="22">
        <f t="shared" si="143"/>
        <v>0</v>
      </c>
    </row>
    <row r="340" spans="1:40" x14ac:dyDescent="0.15">
      <c r="A340" s="112" t="s">
        <v>520</v>
      </c>
      <c r="B340" s="112" t="s">
        <v>61</v>
      </c>
      <c r="C340" s="161" t="s">
        <v>474</v>
      </c>
      <c r="D340" s="142" t="s">
        <v>64</v>
      </c>
      <c r="E340" s="143"/>
      <c r="F340" s="61"/>
      <c r="G340" s="106"/>
      <c r="H340" s="109"/>
      <c r="I340" s="118">
        <f>SUM(I341:I342)</f>
        <v>4</v>
      </c>
      <c r="J340" s="107">
        <f>I340/2</f>
        <v>2</v>
      </c>
      <c r="K340" s="231">
        <v>44620</v>
      </c>
      <c r="L340" s="62">
        <v>44773</v>
      </c>
      <c r="M340" s="239">
        <v>0.3</v>
      </c>
      <c r="N340" s="4" t="e">
        <f ca="1">IF(YEAR(#REF!)=YEAR(TODAY()),IF(MONTH(#REF!)-MONTH(TODAY())&gt;0,IF(MONTH(#REF!)-MONTH(TODAY())&lt;=3,"Renovar Contrato?",""),""),"")</f>
        <v>#REF!</v>
      </c>
      <c r="O340" s="47">
        <f>SUM(P340:AN340)</f>
        <v>0.16666666666666666</v>
      </c>
      <c r="P340" s="21">
        <f>P339/24</f>
        <v>0</v>
      </c>
      <c r="Q340" s="21">
        <f t="shared" ref="Q340:AJ340" si="144">Q339/24</f>
        <v>0</v>
      </c>
      <c r="R340" s="21">
        <f t="shared" si="144"/>
        <v>0</v>
      </c>
      <c r="S340" s="21">
        <f t="shared" si="144"/>
        <v>0</v>
      </c>
      <c r="T340" s="21">
        <f t="shared" si="144"/>
        <v>0</v>
      </c>
      <c r="U340" s="21">
        <f t="shared" si="144"/>
        <v>0</v>
      </c>
      <c r="V340" s="21">
        <f t="shared" si="144"/>
        <v>0</v>
      </c>
      <c r="W340" s="21">
        <f t="shared" si="144"/>
        <v>0</v>
      </c>
      <c r="X340" s="21">
        <f t="shared" si="144"/>
        <v>0</v>
      </c>
      <c r="Y340" s="21">
        <f t="shared" si="144"/>
        <v>0</v>
      </c>
      <c r="Z340" s="21">
        <f t="shared" si="144"/>
        <v>0</v>
      </c>
      <c r="AA340" s="21">
        <f t="shared" si="144"/>
        <v>0</v>
      </c>
      <c r="AB340" s="21">
        <f t="shared" si="144"/>
        <v>0</v>
      </c>
      <c r="AC340" s="21">
        <f t="shared" si="144"/>
        <v>0</v>
      </c>
      <c r="AD340" s="21">
        <f t="shared" si="144"/>
        <v>0</v>
      </c>
      <c r="AE340" s="21">
        <f t="shared" si="144"/>
        <v>0.16666666666666666</v>
      </c>
      <c r="AF340" s="21">
        <f t="shared" si="144"/>
        <v>0</v>
      </c>
      <c r="AG340" s="21">
        <f t="shared" si="144"/>
        <v>0</v>
      </c>
      <c r="AH340" s="21">
        <f t="shared" si="144"/>
        <v>0</v>
      </c>
      <c r="AI340" s="21">
        <f t="shared" si="144"/>
        <v>0</v>
      </c>
      <c r="AJ340" s="21">
        <f t="shared" si="144"/>
        <v>0</v>
      </c>
      <c r="AK340" s="21">
        <f>AK339/24</f>
        <v>0</v>
      </c>
      <c r="AL340" s="21">
        <f>AL339/24</f>
        <v>0</v>
      </c>
      <c r="AM340" s="21">
        <f t="shared" ref="AM340:AN340" si="145">AM339/24</f>
        <v>0</v>
      </c>
      <c r="AN340" s="21">
        <f t="shared" si="145"/>
        <v>0</v>
      </c>
    </row>
    <row r="341" spans="1:40" x14ac:dyDescent="0.15">
      <c r="A341" s="196"/>
      <c r="B341" s="196"/>
      <c r="C341" s="342" t="s">
        <v>561</v>
      </c>
      <c r="D341" s="176"/>
      <c r="E341" s="143"/>
      <c r="F341" s="61"/>
      <c r="G341" s="106"/>
      <c r="H341" s="109"/>
      <c r="I341" s="77">
        <f>SUM(H341:H341)</f>
        <v>0</v>
      </c>
      <c r="J341" s="77"/>
      <c r="K341" s="7"/>
      <c r="L341" s="7"/>
      <c r="M341" s="7"/>
      <c r="N341" s="4" t="e">
        <f ca="1">IF(YEAR(#REF!)=YEAR(TODAY()),IF(MONTH(#REF!)-MONTH(TODAY())&gt;0,IF(MONTH(#REF!)-MONTH(TODAY())&lt;=3,"Renovar Contrato?",""),""),"")</f>
        <v>#REF!</v>
      </c>
      <c r="O341" s="7"/>
      <c r="P341" s="28" t="str">
        <f t="shared" ref="P341:AE342" si="146">IF($F341=P$1,$H341," ")</f>
        <v xml:space="preserve"> </v>
      </c>
      <c r="Q341" s="28" t="str">
        <f t="shared" si="146"/>
        <v xml:space="preserve"> </v>
      </c>
      <c r="R341" s="28" t="str">
        <f t="shared" si="146"/>
        <v xml:space="preserve"> </v>
      </c>
      <c r="S341" s="28" t="str">
        <f t="shared" si="146"/>
        <v xml:space="preserve"> </v>
      </c>
      <c r="T341" s="28" t="str">
        <f t="shared" si="146"/>
        <v xml:space="preserve"> </v>
      </c>
      <c r="U341" s="28" t="str">
        <f t="shared" si="146"/>
        <v xml:space="preserve"> </v>
      </c>
      <c r="V341" s="28" t="str">
        <f t="shared" si="146"/>
        <v xml:space="preserve"> </v>
      </c>
      <c r="W341" s="28" t="str">
        <f t="shared" si="146"/>
        <v xml:space="preserve"> </v>
      </c>
      <c r="X341" s="28" t="str">
        <f t="shared" si="146"/>
        <v xml:space="preserve"> </v>
      </c>
      <c r="Y341" s="28" t="str">
        <f t="shared" si="146"/>
        <v xml:space="preserve"> </v>
      </c>
      <c r="Z341" s="28" t="str">
        <f t="shared" si="146"/>
        <v xml:space="preserve"> </v>
      </c>
      <c r="AA341" s="28" t="str">
        <f t="shared" si="146"/>
        <v xml:space="preserve"> </v>
      </c>
      <c r="AB341" s="28" t="str">
        <f t="shared" si="146"/>
        <v xml:space="preserve"> </v>
      </c>
      <c r="AC341" s="28" t="str">
        <f t="shared" si="146"/>
        <v xml:space="preserve"> </v>
      </c>
      <c r="AD341" s="28" t="str">
        <f t="shared" si="146"/>
        <v xml:space="preserve"> </v>
      </c>
      <c r="AE341" s="28" t="str">
        <f t="shared" si="146"/>
        <v xml:space="preserve"> </v>
      </c>
      <c r="AF341" s="28" t="str">
        <f t="shared" ref="AF341:AN342" si="147">IF($F341=AF$1,$H341," ")</f>
        <v xml:space="preserve"> </v>
      </c>
      <c r="AG341" s="28" t="str">
        <f t="shared" si="147"/>
        <v xml:space="preserve"> </v>
      </c>
      <c r="AH341" s="28" t="str">
        <f t="shared" si="147"/>
        <v xml:space="preserve"> </v>
      </c>
      <c r="AI341" s="28" t="str">
        <f t="shared" si="147"/>
        <v xml:space="preserve"> </v>
      </c>
      <c r="AJ341" s="28" t="str">
        <f t="shared" si="147"/>
        <v xml:space="preserve"> </v>
      </c>
      <c r="AK341" s="28" t="str">
        <f t="shared" si="147"/>
        <v xml:space="preserve"> </v>
      </c>
      <c r="AL341" s="28" t="str">
        <f t="shared" si="147"/>
        <v xml:space="preserve"> </v>
      </c>
      <c r="AM341" s="28" t="str">
        <f t="shared" si="147"/>
        <v xml:space="preserve"> </v>
      </c>
      <c r="AN341" s="28" t="str">
        <f t="shared" si="147"/>
        <v xml:space="preserve"> </v>
      </c>
    </row>
    <row r="342" spans="1:40" x14ac:dyDescent="0.15">
      <c r="A342" s="196"/>
      <c r="B342" s="115"/>
      <c r="C342" s="343" t="s">
        <v>559</v>
      </c>
      <c r="D342" s="205"/>
      <c r="E342" s="75" t="s">
        <v>427</v>
      </c>
      <c r="F342" s="130" t="s">
        <v>35</v>
      </c>
      <c r="G342" s="110" t="s">
        <v>58</v>
      </c>
      <c r="H342" s="68">
        <v>4</v>
      </c>
      <c r="I342" s="77">
        <f>SUM(H342:H342)</f>
        <v>4</v>
      </c>
      <c r="J342" s="107"/>
      <c r="K342" s="7"/>
      <c r="L342" s="7"/>
      <c r="M342" s="7"/>
      <c r="N342" s="4" t="e">
        <f ca="1">IF(YEAR(#REF!)=YEAR(TODAY()),IF(MONTH(#REF!)-MONTH(TODAY())&gt;0,IF(MONTH(#REF!)-MONTH(TODAY())&lt;=3,"Renovar Contrato?",""),""),"")</f>
        <v>#REF!</v>
      </c>
      <c r="O342" s="7"/>
      <c r="P342" s="28" t="str">
        <f t="shared" si="146"/>
        <v xml:space="preserve"> </v>
      </c>
      <c r="Q342" s="28" t="str">
        <f t="shared" si="146"/>
        <v xml:space="preserve"> </v>
      </c>
      <c r="R342" s="28" t="str">
        <f t="shared" si="146"/>
        <v xml:space="preserve"> </v>
      </c>
      <c r="S342" s="28" t="str">
        <f t="shared" si="146"/>
        <v xml:space="preserve"> </v>
      </c>
      <c r="T342" s="28" t="str">
        <f t="shared" si="146"/>
        <v xml:space="preserve"> </v>
      </c>
      <c r="U342" s="28" t="str">
        <f t="shared" si="146"/>
        <v xml:space="preserve"> </v>
      </c>
      <c r="V342" s="28" t="str">
        <f t="shared" si="146"/>
        <v xml:space="preserve"> </v>
      </c>
      <c r="W342" s="28" t="str">
        <f t="shared" si="146"/>
        <v xml:space="preserve"> </v>
      </c>
      <c r="X342" s="28" t="str">
        <f t="shared" si="146"/>
        <v xml:space="preserve"> </v>
      </c>
      <c r="Y342" s="28" t="str">
        <f t="shared" si="146"/>
        <v xml:space="preserve"> </v>
      </c>
      <c r="Z342" s="28" t="str">
        <f t="shared" si="146"/>
        <v xml:space="preserve"> </v>
      </c>
      <c r="AA342" s="28" t="str">
        <f t="shared" si="146"/>
        <v xml:space="preserve"> </v>
      </c>
      <c r="AB342" s="28" t="str">
        <f t="shared" si="146"/>
        <v xml:space="preserve"> </v>
      </c>
      <c r="AC342" s="28" t="str">
        <f t="shared" si="146"/>
        <v xml:space="preserve"> </v>
      </c>
      <c r="AD342" s="28" t="str">
        <f t="shared" si="146"/>
        <v xml:space="preserve"> </v>
      </c>
      <c r="AE342" s="28">
        <f t="shared" si="146"/>
        <v>4</v>
      </c>
      <c r="AF342" s="28" t="str">
        <f t="shared" si="147"/>
        <v xml:space="preserve"> </v>
      </c>
      <c r="AG342" s="28" t="str">
        <f t="shared" si="147"/>
        <v xml:space="preserve"> </v>
      </c>
      <c r="AH342" s="28" t="str">
        <f t="shared" si="147"/>
        <v xml:space="preserve"> </v>
      </c>
      <c r="AI342" s="28" t="str">
        <f t="shared" si="147"/>
        <v xml:space="preserve"> </v>
      </c>
      <c r="AJ342" s="28" t="str">
        <f t="shared" si="147"/>
        <v xml:space="preserve"> </v>
      </c>
      <c r="AK342" s="28" t="str">
        <f t="shared" si="147"/>
        <v xml:space="preserve"> </v>
      </c>
      <c r="AL342" s="28" t="str">
        <f t="shared" si="147"/>
        <v xml:space="preserve"> </v>
      </c>
      <c r="AM342" s="28" t="str">
        <f t="shared" si="147"/>
        <v xml:space="preserve"> </v>
      </c>
      <c r="AN342" s="28" t="str">
        <f t="shared" si="147"/>
        <v xml:space="preserve"> </v>
      </c>
    </row>
    <row r="343" spans="1:40" x14ac:dyDescent="0.15">
      <c r="A343" s="198"/>
      <c r="B343" s="198"/>
      <c r="C343" s="199"/>
      <c r="D343" s="200"/>
      <c r="E343" s="201"/>
      <c r="F343" s="202"/>
      <c r="G343" s="203"/>
      <c r="H343" s="202"/>
      <c r="I343" s="204"/>
      <c r="J343" s="204"/>
      <c r="K343" s="248"/>
      <c r="L343" s="248"/>
      <c r="M343" s="249"/>
      <c r="N343" s="4" t="str">
        <f ca="1">IF(YEAR(L354)=YEAR(TODAY()),IF(MONTH(L354)-MONTH(TODAY())&gt;0,IF(MONTH(L354)-MONTH(TODAY())&lt;=3,"Renovar Contrato?",""),""),"")</f>
        <v/>
      </c>
      <c r="O343" s="47">
        <f>SUM(P343:AN343)</f>
        <v>0</v>
      </c>
      <c r="P343" s="22">
        <f t="shared" ref="P343:AN343" si="148">SUM(P345:P348)</f>
        <v>0</v>
      </c>
      <c r="Q343" s="22">
        <f t="shared" si="148"/>
        <v>0</v>
      </c>
      <c r="R343" s="22">
        <f t="shared" si="148"/>
        <v>0</v>
      </c>
      <c r="S343" s="22">
        <f t="shared" si="148"/>
        <v>0</v>
      </c>
      <c r="T343" s="22">
        <f t="shared" si="148"/>
        <v>0</v>
      </c>
      <c r="U343" s="22">
        <f t="shared" si="148"/>
        <v>0</v>
      </c>
      <c r="V343" s="22">
        <f t="shared" si="148"/>
        <v>0</v>
      </c>
      <c r="W343" s="22">
        <f t="shared" si="148"/>
        <v>0</v>
      </c>
      <c r="X343" s="22">
        <f t="shared" si="148"/>
        <v>0</v>
      </c>
      <c r="Y343" s="22">
        <f t="shared" si="148"/>
        <v>0</v>
      </c>
      <c r="Z343" s="22">
        <f t="shared" si="148"/>
        <v>0</v>
      </c>
      <c r="AA343" s="22">
        <f t="shared" si="148"/>
        <v>0</v>
      </c>
      <c r="AB343" s="22">
        <f t="shared" si="148"/>
        <v>0</v>
      </c>
      <c r="AC343" s="22">
        <f t="shared" si="148"/>
        <v>0</v>
      </c>
      <c r="AD343" s="22">
        <f t="shared" si="148"/>
        <v>0</v>
      </c>
      <c r="AE343" s="22">
        <f t="shared" si="148"/>
        <v>0</v>
      </c>
      <c r="AF343" s="22">
        <f t="shared" si="148"/>
        <v>0</v>
      </c>
      <c r="AG343" s="22">
        <f t="shared" si="148"/>
        <v>0</v>
      </c>
      <c r="AH343" s="22">
        <f t="shared" si="148"/>
        <v>0</v>
      </c>
      <c r="AI343" s="22">
        <f t="shared" si="148"/>
        <v>0</v>
      </c>
      <c r="AJ343" s="22">
        <f t="shared" si="148"/>
        <v>0</v>
      </c>
      <c r="AK343" s="22">
        <f t="shared" si="148"/>
        <v>0</v>
      </c>
      <c r="AL343" s="22">
        <f t="shared" si="148"/>
        <v>0</v>
      </c>
      <c r="AM343" s="22">
        <f t="shared" si="148"/>
        <v>0</v>
      </c>
      <c r="AN343" s="22">
        <f t="shared" si="148"/>
        <v>0</v>
      </c>
    </row>
    <row r="344" spans="1:40" x14ac:dyDescent="0.15">
      <c r="A344" s="112" t="s">
        <v>412</v>
      </c>
      <c r="B344" s="112" t="s">
        <v>61</v>
      </c>
      <c r="C344" s="161" t="s">
        <v>397</v>
      </c>
      <c r="D344" s="142" t="s">
        <v>64</v>
      </c>
      <c r="E344" s="143"/>
      <c r="F344" s="61"/>
      <c r="G344" s="106"/>
      <c r="H344" s="109"/>
      <c r="I344" s="118">
        <f>SUM(I345:I348)</f>
        <v>10</v>
      </c>
      <c r="J344" s="107">
        <f>I344/2</f>
        <v>5</v>
      </c>
      <c r="K344" s="231">
        <v>44455</v>
      </c>
      <c r="L344" s="231">
        <v>44819</v>
      </c>
      <c r="M344" s="239">
        <v>0.4</v>
      </c>
      <c r="N344" s="4" t="str">
        <f ca="1">IF(YEAR(L355)=YEAR(TODAY()),IF(MONTH(L355)-MONTH(TODAY())&gt;0,IF(MONTH(L355)-MONTH(TODAY())&lt;=3,"Renovar Contrato?",""),""),"")</f>
        <v/>
      </c>
      <c r="O344" s="47">
        <f>SUM(P344:AN344)</f>
        <v>0</v>
      </c>
      <c r="P344" s="21">
        <f>P343/24</f>
        <v>0</v>
      </c>
      <c r="Q344" s="21">
        <f t="shared" ref="Q344:AJ344" si="149">Q343/24</f>
        <v>0</v>
      </c>
      <c r="R344" s="21">
        <f t="shared" si="149"/>
        <v>0</v>
      </c>
      <c r="S344" s="21">
        <f t="shared" si="149"/>
        <v>0</v>
      </c>
      <c r="T344" s="21">
        <f t="shared" si="149"/>
        <v>0</v>
      </c>
      <c r="U344" s="21">
        <f t="shared" si="149"/>
        <v>0</v>
      </c>
      <c r="V344" s="21">
        <f t="shared" si="149"/>
        <v>0</v>
      </c>
      <c r="W344" s="21">
        <f t="shared" si="149"/>
        <v>0</v>
      </c>
      <c r="X344" s="21">
        <f t="shared" si="149"/>
        <v>0</v>
      </c>
      <c r="Y344" s="21">
        <f t="shared" si="149"/>
        <v>0</v>
      </c>
      <c r="Z344" s="21">
        <f t="shared" si="149"/>
        <v>0</v>
      </c>
      <c r="AA344" s="21">
        <f t="shared" si="149"/>
        <v>0</v>
      </c>
      <c r="AB344" s="21">
        <f t="shared" si="149"/>
        <v>0</v>
      </c>
      <c r="AC344" s="21">
        <f t="shared" si="149"/>
        <v>0</v>
      </c>
      <c r="AD344" s="21">
        <f t="shared" si="149"/>
        <v>0</v>
      </c>
      <c r="AE344" s="21">
        <f t="shared" si="149"/>
        <v>0</v>
      </c>
      <c r="AF344" s="21">
        <f t="shared" si="149"/>
        <v>0</v>
      </c>
      <c r="AG344" s="21">
        <f t="shared" si="149"/>
        <v>0</v>
      </c>
      <c r="AH344" s="21">
        <f t="shared" si="149"/>
        <v>0</v>
      </c>
      <c r="AI344" s="21">
        <f t="shared" si="149"/>
        <v>0</v>
      </c>
      <c r="AJ344" s="21">
        <f t="shared" si="149"/>
        <v>0</v>
      </c>
      <c r="AK344" s="21">
        <f>AK343/24</f>
        <v>0</v>
      </c>
      <c r="AL344" s="21">
        <f>AL343/24</f>
        <v>0</v>
      </c>
      <c r="AM344" s="21">
        <f t="shared" ref="AM344:AN344" si="150">AM343/24</f>
        <v>0</v>
      </c>
      <c r="AN344" s="21">
        <f t="shared" si="150"/>
        <v>0</v>
      </c>
    </row>
    <row r="345" spans="1:40" x14ac:dyDescent="0.15">
      <c r="A345" s="115"/>
      <c r="B345" s="115"/>
      <c r="C345" s="197"/>
      <c r="D345" s="205"/>
      <c r="E345" s="75" t="s">
        <v>587</v>
      </c>
      <c r="F345" s="130" t="s">
        <v>31</v>
      </c>
      <c r="G345" s="76" t="s">
        <v>56</v>
      </c>
      <c r="H345" s="165">
        <v>1</v>
      </c>
      <c r="I345" s="77">
        <f>SUM(H345:H347)</f>
        <v>5</v>
      </c>
      <c r="J345" s="107"/>
      <c r="K345" s="7"/>
      <c r="L345" s="7"/>
      <c r="M345" s="7"/>
      <c r="N345" s="4"/>
      <c r="O345" s="7"/>
    </row>
    <row r="346" spans="1:40" x14ac:dyDescent="0.15">
      <c r="A346" s="115"/>
      <c r="B346" s="115"/>
      <c r="C346" s="197"/>
      <c r="D346" s="205"/>
      <c r="E346" s="75" t="s">
        <v>597</v>
      </c>
      <c r="F346" s="130" t="s">
        <v>31</v>
      </c>
      <c r="G346" s="76" t="s">
        <v>56</v>
      </c>
      <c r="H346" s="165">
        <v>2</v>
      </c>
      <c r="I346" s="77"/>
      <c r="J346" s="107"/>
      <c r="K346" s="7"/>
      <c r="L346" s="7"/>
      <c r="M346" s="7"/>
      <c r="N346" s="4"/>
      <c r="O346" s="7"/>
    </row>
    <row r="347" spans="1:40" x14ac:dyDescent="0.15">
      <c r="A347" s="115"/>
      <c r="B347" s="115"/>
      <c r="C347" s="197"/>
      <c r="D347" s="205"/>
      <c r="E347" s="143" t="s">
        <v>89</v>
      </c>
      <c r="F347" s="61" t="s">
        <v>72</v>
      </c>
      <c r="G347" s="106" t="s">
        <v>55</v>
      </c>
      <c r="H347" s="61">
        <v>2</v>
      </c>
      <c r="I347" s="77"/>
      <c r="J347" s="107"/>
      <c r="K347" s="7"/>
      <c r="L347" s="7"/>
      <c r="M347" s="7"/>
      <c r="N347" s="4"/>
      <c r="O347" s="7"/>
    </row>
    <row r="348" spans="1:40" x14ac:dyDescent="0.15">
      <c r="A348" s="115"/>
      <c r="B348" s="115"/>
      <c r="C348" s="351"/>
      <c r="D348" s="205"/>
      <c r="E348" s="105" t="s">
        <v>225</v>
      </c>
      <c r="F348" s="59" t="s">
        <v>14</v>
      </c>
      <c r="G348" s="60" t="s">
        <v>59</v>
      </c>
      <c r="H348" s="59">
        <v>2</v>
      </c>
      <c r="I348" s="77">
        <f>SUM(H348:H350)</f>
        <v>5</v>
      </c>
      <c r="J348" s="107"/>
      <c r="K348" s="7"/>
      <c r="L348" s="7"/>
      <c r="M348" s="7"/>
      <c r="N348" s="4"/>
      <c r="O348" s="7"/>
    </row>
    <row r="349" spans="1:40" ht="14" x14ac:dyDescent="0.15">
      <c r="A349" s="115"/>
      <c r="B349" s="115"/>
      <c r="C349" s="161"/>
      <c r="D349" s="205"/>
      <c r="E349" s="105" t="s">
        <v>226</v>
      </c>
      <c r="F349" s="59" t="s">
        <v>14</v>
      </c>
      <c r="G349" s="60" t="s">
        <v>59</v>
      </c>
      <c r="H349" s="59">
        <v>2</v>
      </c>
      <c r="I349" s="206"/>
      <c r="J349" s="107"/>
      <c r="K349" s="7"/>
      <c r="L349" s="7"/>
      <c r="M349" s="7"/>
      <c r="N349" s="4"/>
      <c r="O349" s="7"/>
    </row>
    <row r="350" spans="1:40" ht="14" x14ac:dyDescent="0.15">
      <c r="A350" s="115"/>
      <c r="B350" s="115"/>
      <c r="C350" s="161"/>
      <c r="D350" s="205"/>
      <c r="E350" s="105" t="s">
        <v>270</v>
      </c>
      <c r="F350" s="130" t="s">
        <v>76</v>
      </c>
      <c r="G350" s="60" t="s">
        <v>59</v>
      </c>
      <c r="H350" s="165">
        <v>1</v>
      </c>
      <c r="I350" s="206"/>
      <c r="J350" s="107"/>
      <c r="K350" s="7"/>
      <c r="L350" s="7"/>
      <c r="M350" s="7"/>
      <c r="N350" s="4"/>
      <c r="O350" s="7"/>
    </row>
    <row r="351" spans="1:40" x14ac:dyDescent="0.15">
      <c r="A351" s="198"/>
      <c r="B351" s="198"/>
      <c r="C351" s="199"/>
      <c r="D351" s="200"/>
      <c r="E351" s="201"/>
      <c r="F351" s="202"/>
      <c r="G351" s="203"/>
      <c r="H351" s="202"/>
      <c r="I351" s="204"/>
      <c r="J351" s="204"/>
      <c r="K351" s="248"/>
      <c r="L351" s="248"/>
      <c r="M351" s="249"/>
      <c r="N351" s="4" t="e">
        <f ca="1">IF(YEAR(#REF!)=YEAR(TODAY()),IF(MONTH(#REF!)-MONTH(TODAY())&gt;0,IF(MONTH(#REF!)-MONTH(TODAY())&lt;=3,"Renovar Contrato?",""),""),"")</f>
        <v>#REF!</v>
      </c>
      <c r="O351" s="47">
        <f>SUM(P351:AN351)</f>
        <v>0</v>
      </c>
      <c r="P351" s="22">
        <f t="shared" ref="P351:AN351" si="151">SUM(P353:P354)</f>
        <v>0</v>
      </c>
      <c r="Q351" s="22">
        <f t="shared" si="151"/>
        <v>0</v>
      </c>
      <c r="R351" s="22">
        <f t="shared" si="151"/>
        <v>0</v>
      </c>
      <c r="S351" s="22">
        <f t="shared" si="151"/>
        <v>0</v>
      </c>
      <c r="T351" s="22">
        <f t="shared" si="151"/>
        <v>0</v>
      </c>
      <c r="U351" s="22">
        <f t="shared" si="151"/>
        <v>0</v>
      </c>
      <c r="V351" s="22">
        <f t="shared" si="151"/>
        <v>0</v>
      </c>
      <c r="W351" s="22">
        <f t="shared" si="151"/>
        <v>0</v>
      </c>
      <c r="X351" s="22">
        <f t="shared" si="151"/>
        <v>0</v>
      </c>
      <c r="Y351" s="22">
        <f t="shared" si="151"/>
        <v>0</v>
      </c>
      <c r="Z351" s="22">
        <f t="shared" si="151"/>
        <v>0</v>
      </c>
      <c r="AA351" s="22">
        <f t="shared" si="151"/>
        <v>0</v>
      </c>
      <c r="AB351" s="22">
        <f t="shared" si="151"/>
        <v>0</v>
      </c>
      <c r="AC351" s="22">
        <f t="shared" si="151"/>
        <v>0</v>
      </c>
      <c r="AD351" s="22">
        <f t="shared" si="151"/>
        <v>0</v>
      </c>
      <c r="AE351" s="22">
        <f t="shared" si="151"/>
        <v>0</v>
      </c>
      <c r="AF351" s="22">
        <f t="shared" si="151"/>
        <v>0</v>
      </c>
      <c r="AG351" s="22">
        <f t="shared" si="151"/>
        <v>0</v>
      </c>
      <c r="AH351" s="22">
        <f t="shared" si="151"/>
        <v>0</v>
      </c>
      <c r="AI351" s="22">
        <f t="shared" si="151"/>
        <v>0</v>
      </c>
      <c r="AJ351" s="22">
        <f t="shared" si="151"/>
        <v>0</v>
      </c>
      <c r="AK351" s="22">
        <f t="shared" si="151"/>
        <v>0</v>
      </c>
      <c r="AL351" s="22">
        <f t="shared" si="151"/>
        <v>0</v>
      </c>
      <c r="AM351" s="22">
        <f t="shared" si="151"/>
        <v>0</v>
      </c>
      <c r="AN351" s="22">
        <f t="shared" si="151"/>
        <v>0</v>
      </c>
    </row>
    <row r="352" spans="1:40" x14ac:dyDescent="0.15">
      <c r="A352" s="112" t="s">
        <v>566</v>
      </c>
      <c r="B352" s="112" t="s">
        <v>61</v>
      </c>
      <c r="C352" s="161" t="s">
        <v>530</v>
      </c>
      <c r="D352" s="142" t="s">
        <v>64</v>
      </c>
      <c r="E352" s="143"/>
      <c r="F352" s="61"/>
      <c r="G352" s="106"/>
      <c r="H352" s="109"/>
      <c r="I352" s="118">
        <f>SUM(I353:I354)</f>
        <v>4</v>
      </c>
      <c r="J352" s="107">
        <f>I352/2</f>
        <v>2</v>
      </c>
      <c r="K352" s="231">
        <v>44620</v>
      </c>
      <c r="L352" s="62" t="s">
        <v>545</v>
      </c>
      <c r="M352" s="239">
        <v>0.3</v>
      </c>
      <c r="N352" s="4" t="e">
        <f ca="1">IF(YEAR(#REF!)=YEAR(TODAY()),IF(MONTH(#REF!)-MONTH(TODAY())&gt;0,IF(MONTH(#REF!)-MONTH(TODAY())&lt;=3,"Renovar Contrato?",""),""),"")</f>
        <v>#REF!</v>
      </c>
      <c r="O352" s="47">
        <f>SUM(P352:AN352)</f>
        <v>0</v>
      </c>
      <c r="P352" s="21">
        <f>P351/24</f>
        <v>0</v>
      </c>
      <c r="Q352" s="21">
        <f t="shared" ref="Q352:AJ352" si="152">Q351/24</f>
        <v>0</v>
      </c>
      <c r="R352" s="21">
        <f t="shared" si="152"/>
        <v>0</v>
      </c>
      <c r="S352" s="21">
        <f t="shared" si="152"/>
        <v>0</v>
      </c>
      <c r="T352" s="21">
        <f t="shared" si="152"/>
        <v>0</v>
      </c>
      <c r="U352" s="21">
        <f t="shared" si="152"/>
        <v>0</v>
      </c>
      <c r="V352" s="21">
        <f t="shared" si="152"/>
        <v>0</v>
      </c>
      <c r="W352" s="21">
        <f t="shared" si="152"/>
        <v>0</v>
      </c>
      <c r="X352" s="21">
        <f t="shared" si="152"/>
        <v>0</v>
      </c>
      <c r="Y352" s="21">
        <f t="shared" si="152"/>
        <v>0</v>
      </c>
      <c r="Z352" s="21">
        <f t="shared" si="152"/>
        <v>0</v>
      </c>
      <c r="AA352" s="21">
        <f t="shared" si="152"/>
        <v>0</v>
      </c>
      <c r="AB352" s="21">
        <f t="shared" si="152"/>
        <v>0</v>
      </c>
      <c r="AC352" s="21">
        <f t="shared" si="152"/>
        <v>0</v>
      </c>
      <c r="AD352" s="21">
        <f t="shared" si="152"/>
        <v>0</v>
      </c>
      <c r="AE352" s="21">
        <f t="shared" si="152"/>
        <v>0</v>
      </c>
      <c r="AF352" s="21">
        <f t="shared" si="152"/>
        <v>0</v>
      </c>
      <c r="AG352" s="21">
        <f t="shared" si="152"/>
        <v>0</v>
      </c>
      <c r="AH352" s="21">
        <f t="shared" si="152"/>
        <v>0</v>
      </c>
      <c r="AI352" s="21">
        <f t="shared" si="152"/>
        <v>0</v>
      </c>
      <c r="AJ352" s="21">
        <f t="shared" si="152"/>
        <v>0</v>
      </c>
      <c r="AK352" s="21">
        <f>AK351/24</f>
        <v>0</v>
      </c>
      <c r="AL352" s="21">
        <f>AL351/24</f>
        <v>0</v>
      </c>
      <c r="AM352" s="21">
        <f t="shared" ref="AM352:AN352" si="153">AM351/24</f>
        <v>0</v>
      </c>
      <c r="AN352" s="21">
        <f t="shared" si="153"/>
        <v>0</v>
      </c>
    </row>
    <row r="353" spans="1:40" x14ac:dyDescent="0.15">
      <c r="A353" s="115"/>
      <c r="B353" s="115"/>
      <c r="C353" s="342" t="s">
        <v>561</v>
      </c>
      <c r="D353" s="205"/>
      <c r="E353" s="105"/>
      <c r="F353" s="59"/>
      <c r="G353" s="60"/>
      <c r="H353" s="59"/>
      <c r="I353" s="77">
        <f>SUM(H353:H353)</f>
        <v>0</v>
      </c>
      <c r="J353" s="107"/>
      <c r="K353" s="7"/>
      <c r="L353" s="7"/>
      <c r="M353" s="7"/>
      <c r="N353" s="4"/>
      <c r="O353" s="7"/>
    </row>
    <row r="354" spans="1:40" x14ac:dyDescent="0.15">
      <c r="A354" s="115"/>
      <c r="B354" s="115"/>
      <c r="C354" s="343" t="s">
        <v>559</v>
      </c>
      <c r="D354" s="205"/>
      <c r="E354" s="105" t="s">
        <v>142</v>
      </c>
      <c r="F354" s="59" t="s">
        <v>14</v>
      </c>
      <c r="G354" s="72" t="s">
        <v>59</v>
      </c>
      <c r="H354" s="44">
        <v>2</v>
      </c>
      <c r="I354" s="77">
        <f>SUM(H354:H355)</f>
        <v>4</v>
      </c>
      <c r="J354" s="107"/>
      <c r="K354" s="7"/>
      <c r="L354" s="7"/>
      <c r="M354" s="7"/>
      <c r="N354" s="4"/>
      <c r="O354" s="7"/>
    </row>
    <row r="355" spans="1:40" ht="14" x14ac:dyDescent="0.15">
      <c r="A355" s="115"/>
      <c r="B355" s="115"/>
      <c r="C355" s="161"/>
      <c r="D355" s="205"/>
      <c r="E355" s="105" t="s">
        <v>143</v>
      </c>
      <c r="F355" s="59" t="s">
        <v>14</v>
      </c>
      <c r="G355" s="72" t="s">
        <v>59</v>
      </c>
      <c r="H355" s="172">
        <v>2</v>
      </c>
      <c r="I355" s="206"/>
      <c r="J355" s="107"/>
      <c r="K355" s="7"/>
      <c r="L355" s="7"/>
      <c r="M355" s="7"/>
      <c r="N355" s="4"/>
      <c r="O355" s="7"/>
    </row>
    <row r="356" spans="1:40" x14ac:dyDescent="0.15">
      <c r="A356" s="31"/>
      <c r="B356" s="31"/>
      <c r="C356" s="96"/>
      <c r="D356" s="97"/>
      <c r="E356" s="98"/>
      <c r="F356" s="99"/>
      <c r="G356" s="100"/>
      <c r="H356" s="99"/>
      <c r="I356" s="101"/>
      <c r="J356" s="102"/>
      <c r="K356" s="236"/>
      <c r="L356" s="236"/>
      <c r="M356" s="237"/>
      <c r="N356" s="4" t="e">
        <f ca="1">IF(YEAR(#REF!)=YEAR(TODAY()),IF(MONTH(#REF!)-MONTH(TODAY())&gt;0,IF(MONTH(#REF!)-MONTH(TODAY())&lt;=3,"Renovar Contrato?",""),""),"")</f>
        <v>#REF!</v>
      </c>
      <c r="O356" s="47" t="e">
        <f>SUM(P356:AN356)</f>
        <v>#REF!</v>
      </c>
      <c r="P356" s="22" t="e">
        <f t="shared" ref="P356:AN356" si="154">SUM(P358:P366)</f>
        <v>#REF!</v>
      </c>
      <c r="Q356" s="22" t="e">
        <f t="shared" si="154"/>
        <v>#REF!</v>
      </c>
      <c r="R356" s="22" t="e">
        <f t="shared" si="154"/>
        <v>#REF!</v>
      </c>
      <c r="S356" s="22" t="e">
        <f t="shared" si="154"/>
        <v>#REF!</v>
      </c>
      <c r="T356" s="22" t="e">
        <f t="shared" si="154"/>
        <v>#REF!</v>
      </c>
      <c r="U356" s="22" t="e">
        <f t="shared" si="154"/>
        <v>#REF!</v>
      </c>
      <c r="V356" s="22" t="e">
        <f t="shared" si="154"/>
        <v>#REF!</v>
      </c>
      <c r="W356" s="22" t="e">
        <f t="shared" si="154"/>
        <v>#REF!</v>
      </c>
      <c r="X356" s="22" t="e">
        <f t="shared" si="154"/>
        <v>#REF!</v>
      </c>
      <c r="Y356" s="22" t="e">
        <f t="shared" si="154"/>
        <v>#REF!</v>
      </c>
      <c r="Z356" s="22" t="e">
        <f t="shared" si="154"/>
        <v>#REF!</v>
      </c>
      <c r="AA356" s="22" t="e">
        <f t="shared" si="154"/>
        <v>#REF!</v>
      </c>
      <c r="AB356" s="22" t="e">
        <f t="shared" si="154"/>
        <v>#REF!</v>
      </c>
      <c r="AC356" s="22" t="e">
        <f t="shared" si="154"/>
        <v>#REF!</v>
      </c>
      <c r="AD356" s="22" t="e">
        <f t="shared" si="154"/>
        <v>#REF!</v>
      </c>
      <c r="AE356" s="22" t="e">
        <f t="shared" si="154"/>
        <v>#REF!</v>
      </c>
      <c r="AF356" s="22" t="e">
        <f t="shared" si="154"/>
        <v>#REF!</v>
      </c>
      <c r="AG356" s="22" t="e">
        <f t="shared" si="154"/>
        <v>#REF!</v>
      </c>
      <c r="AH356" s="22" t="e">
        <f t="shared" si="154"/>
        <v>#REF!</v>
      </c>
      <c r="AI356" s="22" t="e">
        <f t="shared" si="154"/>
        <v>#REF!</v>
      </c>
      <c r="AJ356" s="22" t="e">
        <f t="shared" si="154"/>
        <v>#REF!</v>
      </c>
      <c r="AK356" s="22" t="e">
        <f t="shared" si="154"/>
        <v>#REF!</v>
      </c>
      <c r="AL356" s="22" t="e">
        <f t="shared" si="154"/>
        <v>#REF!</v>
      </c>
      <c r="AM356" s="22" t="e">
        <f t="shared" si="154"/>
        <v>#REF!</v>
      </c>
      <c r="AN356" s="22" t="e">
        <f t="shared" si="154"/>
        <v>#REF!</v>
      </c>
    </row>
    <row r="357" spans="1:40" x14ac:dyDescent="0.15">
      <c r="A357" s="65" t="s">
        <v>254</v>
      </c>
      <c r="B357" s="65" t="s">
        <v>61</v>
      </c>
      <c r="C357" s="221" t="s">
        <v>239</v>
      </c>
      <c r="D357" s="69" t="s">
        <v>64</v>
      </c>
      <c r="E357" s="93"/>
      <c r="F357" s="94"/>
      <c r="G357" s="95"/>
      <c r="H357" s="92"/>
      <c r="I357" s="91">
        <f>SUM(I358:I364)</f>
        <v>15</v>
      </c>
      <c r="J357" s="88">
        <f>I357/2</f>
        <v>7.5</v>
      </c>
      <c r="K357" s="231">
        <v>44455</v>
      </c>
      <c r="L357" s="231">
        <v>44819</v>
      </c>
      <c r="M357" s="239">
        <v>0.59</v>
      </c>
      <c r="N357" s="4" t="e">
        <f ca="1">IF(YEAR(#REF!)=YEAR(TODAY()),IF(MONTH(#REF!)-MONTH(TODAY())&gt;0,IF(MONTH(#REF!)-MONTH(TODAY())&lt;=3,"Renovar Contrato?",""),""),"")</f>
        <v>#REF!</v>
      </c>
      <c r="O357" s="47" t="e">
        <f>SUM(P357:AN357)</f>
        <v>#REF!</v>
      </c>
      <c r="P357" s="21" t="e">
        <f>P356/24</f>
        <v>#REF!</v>
      </c>
      <c r="Q357" s="21" t="e">
        <f t="shared" ref="Q357:AJ357" si="155">Q356/24</f>
        <v>#REF!</v>
      </c>
      <c r="R357" s="21" t="e">
        <f t="shared" si="155"/>
        <v>#REF!</v>
      </c>
      <c r="S357" s="21" t="e">
        <f t="shared" si="155"/>
        <v>#REF!</v>
      </c>
      <c r="T357" s="21" t="e">
        <f t="shared" si="155"/>
        <v>#REF!</v>
      </c>
      <c r="U357" s="21" t="e">
        <f t="shared" si="155"/>
        <v>#REF!</v>
      </c>
      <c r="V357" s="21" t="e">
        <f t="shared" si="155"/>
        <v>#REF!</v>
      </c>
      <c r="W357" s="21" t="e">
        <f t="shared" si="155"/>
        <v>#REF!</v>
      </c>
      <c r="X357" s="21" t="e">
        <f t="shared" si="155"/>
        <v>#REF!</v>
      </c>
      <c r="Y357" s="21" t="e">
        <f t="shared" si="155"/>
        <v>#REF!</v>
      </c>
      <c r="Z357" s="21" t="e">
        <f t="shared" si="155"/>
        <v>#REF!</v>
      </c>
      <c r="AA357" s="21" t="e">
        <f t="shared" si="155"/>
        <v>#REF!</v>
      </c>
      <c r="AB357" s="21" t="e">
        <f t="shared" si="155"/>
        <v>#REF!</v>
      </c>
      <c r="AC357" s="21" t="e">
        <f t="shared" si="155"/>
        <v>#REF!</v>
      </c>
      <c r="AD357" s="21" t="e">
        <f t="shared" si="155"/>
        <v>#REF!</v>
      </c>
      <c r="AE357" s="21" t="e">
        <f t="shared" si="155"/>
        <v>#REF!</v>
      </c>
      <c r="AF357" s="21" t="e">
        <f t="shared" si="155"/>
        <v>#REF!</v>
      </c>
      <c r="AG357" s="21" t="e">
        <f t="shared" si="155"/>
        <v>#REF!</v>
      </c>
      <c r="AH357" s="21" t="e">
        <f t="shared" si="155"/>
        <v>#REF!</v>
      </c>
      <c r="AI357" s="21" t="e">
        <f t="shared" si="155"/>
        <v>#REF!</v>
      </c>
      <c r="AJ357" s="21" t="e">
        <f t="shared" si="155"/>
        <v>#REF!</v>
      </c>
      <c r="AK357" s="21" t="e">
        <f>AK356/24</f>
        <v>#REF!</v>
      </c>
      <c r="AL357" s="21" t="e">
        <f>AL356/24</f>
        <v>#REF!</v>
      </c>
      <c r="AM357" s="21" t="e">
        <f t="shared" ref="AM357:AN357" si="156">AM356/24</f>
        <v>#REF!</v>
      </c>
      <c r="AN357" s="21" t="e">
        <f t="shared" si="156"/>
        <v>#REF!</v>
      </c>
    </row>
    <row r="358" spans="1:40" x14ac:dyDescent="0.15">
      <c r="A358" s="223"/>
      <c r="B358" s="29"/>
      <c r="C358" s="197"/>
      <c r="D358" s="23"/>
      <c r="E358" s="75" t="s">
        <v>604</v>
      </c>
      <c r="F358" s="220" t="s">
        <v>76</v>
      </c>
      <c r="G358" s="76" t="s">
        <v>56</v>
      </c>
      <c r="H358" s="49">
        <v>1</v>
      </c>
      <c r="I358" s="107">
        <f>SUM(H358:H363)</f>
        <v>9</v>
      </c>
      <c r="K358" s="240"/>
      <c r="L358" s="240"/>
      <c r="M358" s="66"/>
      <c r="N358" s="4" t="e">
        <f ca="1">IF(YEAR(#REF!)=YEAR(TODAY()),IF(MONTH(#REF!)-MONTH(TODAY())&gt;0,IF(MONTH(#REF!)-MONTH(TODAY())&lt;=3,"Renovar Contrato?",""),""),"")</f>
        <v>#REF!</v>
      </c>
      <c r="P358" s="28" t="str">
        <f t="shared" ref="P358:AN358" si="157">IF($F358=P$1,$H358," ")</f>
        <v xml:space="preserve"> </v>
      </c>
      <c r="Q358" s="28" t="str">
        <f t="shared" si="157"/>
        <v xml:space="preserve"> </v>
      </c>
      <c r="R358" s="28" t="str">
        <f t="shared" si="157"/>
        <v xml:space="preserve"> </v>
      </c>
      <c r="S358" s="28" t="str">
        <f t="shared" si="157"/>
        <v xml:space="preserve"> </v>
      </c>
      <c r="T358" s="28" t="str">
        <f t="shared" si="157"/>
        <v xml:space="preserve"> </v>
      </c>
      <c r="U358" s="28" t="str">
        <f t="shared" si="157"/>
        <v xml:space="preserve"> </v>
      </c>
      <c r="V358" s="28" t="str">
        <f t="shared" si="157"/>
        <v xml:space="preserve"> </v>
      </c>
      <c r="W358" s="28" t="str">
        <f t="shared" si="157"/>
        <v xml:space="preserve"> </v>
      </c>
      <c r="X358" s="28" t="str">
        <f t="shared" si="157"/>
        <v xml:space="preserve"> </v>
      </c>
      <c r="Y358" s="28" t="str">
        <f t="shared" si="157"/>
        <v xml:space="preserve"> </v>
      </c>
      <c r="Z358" s="28" t="str">
        <f t="shared" si="157"/>
        <v xml:space="preserve"> </v>
      </c>
      <c r="AA358" s="28" t="str">
        <f t="shared" si="157"/>
        <v xml:space="preserve"> </v>
      </c>
      <c r="AB358" s="28" t="str">
        <f t="shared" si="157"/>
        <v xml:space="preserve"> </v>
      </c>
      <c r="AC358" s="28" t="str">
        <f t="shared" si="157"/>
        <v xml:space="preserve"> </v>
      </c>
      <c r="AD358" s="28" t="str">
        <f t="shared" si="157"/>
        <v xml:space="preserve"> </v>
      </c>
      <c r="AE358" s="28" t="str">
        <f t="shared" si="157"/>
        <v xml:space="preserve"> </v>
      </c>
      <c r="AF358" s="28" t="str">
        <f t="shared" si="157"/>
        <v xml:space="preserve"> </v>
      </c>
      <c r="AG358" s="28" t="str">
        <f t="shared" si="157"/>
        <v xml:space="preserve"> </v>
      </c>
      <c r="AH358" s="28" t="str">
        <f t="shared" si="157"/>
        <v xml:space="preserve"> </v>
      </c>
      <c r="AI358" s="28" t="str">
        <f t="shared" si="157"/>
        <v xml:space="preserve"> </v>
      </c>
      <c r="AJ358" s="28" t="str">
        <f t="shared" si="157"/>
        <v xml:space="preserve"> </v>
      </c>
      <c r="AK358" s="28" t="str">
        <f t="shared" si="157"/>
        <v xml:space="preserve"> </v>
      </c>
      <c r="AL358" s="28">
        <f t="shared" si="157"/>
        <v>1</v>
      </c>
      <c r="AM358" s="28" t="str">
        <f t="shared" si="157"/>
        <v xml:space="preserve"> </v>
      </c>
      <c r="AN358" s="28" t="str">
        <f t="shared" si="157"/>
        <v xml:space="preserve"> </v>
      </c>
    </row>
    <row r="359" spans="1:40" x14ac:dyDescent="0.15">
      <c r="A359" s="223"/>
      <c r="B359" s="29"/>
      <c r="C359" s="197"/>
      <c r="D359" s="23"/>
      <c r="E359" s="75" t="s">
        <v>605</v>
      </c>
      <c r="F359" s="220" t="s">
        <v>76</v>
      </c>
      <c r="G359" s="76" t="s">
        <v>56</v>
      </c>
      <c r="H359" s="49">
        <v>2</v>
      </c>
      <c r="I359" s="107"/>
      <c r="K359" s="240"/>
      <c r="L359" s="240"/>
      <c r="M359" s="66"/>
      <c r="N359" s="4"/>
    </row>
    <row r="360" spans="1:40" x14ac:dyDescent="0.15">
      <c r="C360" s="351"/>
      <c r="D360" s="23"/>
      <c r="E360" s="75" t="s">
        <v>606</v>
      </c>
      <c r="F360" s="220" t="s">
        <v>76</v>
      </c>
      <c r="G360" s="76" t="s">
        <v>56</v>
      </c>
      <c r="H360" s="49">
        <v>1</v>
      </c>
      <c r="I360" s="107"/>
      <c r="K360" s="240"/>
      <c r="L360" s="240"/>
      <c r="M360" s="66"/>
      <c r="N360" s="4"/>
    </row>
    <row r="361" spans="1:40" x14ac:dyDescent="0.15">
      <c r="C361" s="351"/>
      <c r="D361" s="23"/>
      <c r="E361" s="75" t="s">
        <v>607</v>
      </c>
      <c r="F361" s="220" t="s">
        <v>76</v>
      </c>
      <c r="G361" s="76" t="s">
        <v>56</v>
      </c>
      <c r="H361" s="49">
        <v>2</v>
      </c>
      <c r="I361" s="107"/>
      <c r="K361" s="240"/>
      <c r="L361" s="240"/>
      <c r="M361" s="66"/>
      <c r="N361" s="4"/>
    </row>
    <row r="362" spans="1:40" x14ac:dyDescent="0.15">
      <c r="C362" s="351"/>
      <c r="D362" s="23"/>
      <c r="E362" s="75" t="s">
        <v>608</v>
      </c>
      <c r="F362" s="130" t="s">
        <v>76</v>
      </c>
      <c r="G362" s="76" t="s">
        <v>55</v>
      </c>
      <c r="H362" s="49">
        <v>1</v>
      </c>
      <c r="I362" s="107"/>
      <c r="K362" s="240"/>
      <c r="L362" s="240"/>
      <c r="M362" s="66"/>
      <c r="N362" s="4"/>
    </row>
    <row r="363" spans="1:40" x14ac:dyDescent="0.15">
      <c r="C363" s="351"/>
      <c r="D363" s="23"/>
      <c r="E363" s="75" t="s">
        <v>609</v>
      </c>
      <c r="F363" s="130" t="s">
        <v>76</v>
      </c>
      <c r="G363" s="76" t="s">
        <v>55</v>
      </c>
      <c r="H363" s="49">
        <v>2</v>
      </c>
      <c r="I363" s="107"/>
      <c r="K363" s="240"/>
      <c r="L363" s="240"/>
      <c r="M363" s="66"/>
      <c r="N363" s="4"/>
    </row>
    <row r="364" spans="1:40" x14ac:dyDescent="0.15">
      <c r="C364" s="111"/>
      <c r="D364" s="23"/>
      <c r="E364" s="105" t="s">
        <v>620</v>
      </c>
      <c r="F364" s="130" t="s">
        <v>76</v>
      </c>
      <c r="G364" s="76" t="s">
        <v>58</v>
      </c>
      <c r="H364" s="59">
        <v>1</v>
      </c>
      <c r="I364" s="107">
        <f>SUM(H364:H366)</f>
        <v>6</v>
      </c>
      <c r="K364" s="240"/>
      <c r="L364" s="240"/>
      <c r="M364" s="66"/>
      <c r="N364" s="4"/>
      <c r="P364" s="28" t="e">
        <f>IF(#REF!=P$1,#REF!," ")</f>
        <v>#REF!</v>
      </c>
      <c r="Q364" s="28" t="e">
        <f>IF(#REF!=Q$1,#REF!," ")</f>
        <v>#REF!</v>
      </c>
      <c r="R364" s="28" t="e">
        <f>IF(#REF!=R$1,#REF!," ")</f>
        <v>#REF!</v>
      </c>
      <c r="S364" s="28" t="e">
        <f>IF(#REF!=S$1,#REF!," ")</f>
        <v>#REF!</v>
      </c>
      <c r="T364" s="28" t="e">
        <f>IF(#REF!=T$1,#REF!," ")</f>
        <v>#REF!</v>
      </c>
      <c r="U364" s="28" t="e">
        <f>IF(#REF!=U$1,#REF!," ")</f>
        <v>#REF!</v>
      </c>
      <c r="V364" s="28" t="e">
        <f>IF(#REF!=V$1,#REF!," ")</f>
        <v>#REF!</v>
      </c>
      <c r="W364" s="28" t="e">
        <f>IF(#REF!=W$1,#REF!," ")</f>
        <v>#REF!</v>
      </c>
      <c r="X364" s="28" t="e">
        <f>IF(#REF!=X$1,#REF!," ")</f>
        <v>#REF!</v>
      </c>
      <c r="Y364" s="28" t="e">
        <f>IF(#REF!=Y$1,#REF!," ")</f>
        <v>#REF!</v>
      </c>
      <c r="Z364" s="28" t="e">
        <f>IF(#REF!=Z$1,#REF!," ")</f>
        <v>#REF!</v>
      </c>
      <c r="AA364" s="28" t="e">
        <f>IF(#REF!=AA$1,#REF!," ")</f>
        <v>#REF!</v>
      </c>
      <c r="AB364" s="28" t="e">
        <f>IF(#REF!=AB$1,#REF!," ")</f>
        <v>#REF!</v>
      </c>
      <c r="AC364" s="28" t="e">
        <f>IF(#REF!=AC$1,#REF!," ")</f>
        <v>#REF!</v>
      </c>
      <c r="AD364" s="28" t="e">
        <f>IF(#REF!=AD$1,#REF!," ")</f>
        <v>#REF!</v>
      </c>
      <c r="AE364" s="28" t="e">
        <f>IF(#REF!=AE$1,#REF!," ")</f>
        <v>#REF!</v>
      </c>
      <c r="AF364" s="28" t="e">
        <f>IF(#REF!=AF$1,#REF!," ")</f>
        <v>#REF!</v>
      </c>
      <c r="AG364" s="28" t="e">
        <f>IF(#REF!=AG$1,#REF!," ")</f>
        <v>#REF!</v>
      </c>
      <c r="AH364" s="28" t="e">
        <f>IF(#REF!=AH$1,#REF!," ")</f>
        <v>#REF!</v>
      </c>
      <c r="AI364" s="28" t="e">
        <f>IF(#REF!=AI$1,#REF!," ")</f>
        <v>#REF!</v>
      </c>
      <c r="AJ364" s="28" t="e">
        <f>IF(#REF!=AJ$1,#REF!," ")</f>
        <v>#REF!</v>
      </c>
      <c r="AK364" s="28" t="e">
        <f>IF(#REF!=AK$1,#REF!," ")</f>
        <v>#REF!</v>
      </c>
      <c r="AL364" s="28" t="e">
        <f>IF(#REF!=AL$1,#REF!," ")</f>
        <v>#REF!</v>
      </c>
      <c r="AM364" s="28" t="e">
        <f>IF(#REF!=AM$1,#REF!," ")</f>
        <v>#REF!</v>
      </c>
      <c r="AN364" s="28" t="e">
        <f>IF(#REF!=AN$1,#REF!," ")</f>
        <v>#REF!</v>
      </c>
    </row>
    <row r="365" spans="1:40" x14ac:dyDescent="0.15">
      <c r="C365" s="111"/>
      <c r="D365" s="23"/>
      <c r="E365" s="105" t="s">
        <v>621</v>
      </c>
      <c r="F365" s="130" t="s">
        <v>76</v>
      </c>
      <c r="G365" s="76" t="s">
        <v>58</v>
      </c>
      <c r="H365" s="59">
        <v>2</v>
      </c>
      <c r="I365" s="107"/>
      <c r="K365" s="240"/>
      <c r="L365" s="240"/>
      <c r="M365" s="66"/>
      <c r="N365" s="4"/>
    </row>
    <row r="366" spans="1:40" x14ac:dyDescent="0.15">
      <c r="C366" s="111"/>
      <c r="D366" s="23"/>
      <c r="E366" s="105" t="s">
        <v>270</v>
      </c>
      <c r="F366" s="130" t="s">
        <v>76</v>
      </c>
      <c r="G366" s="60" t="s">
        <v>59</v>
      </c>
      <c r="H366" s="165">
        <v>3</v>
      </c>
      <c r="I366" s="107"/>
      <c r="K366" s="240"/>
      <c r="L366" s="240"/>
      <c r="M366" s="66"/>
      <c r="N366" s="4"/>
      <c r="P366" s="28" t="str">
        <f t="shared" ref="P366:AN366" si="158">IF($F364=P$1,$H364," ")</f>
        <v xml:space="preserve"> </v>
      </c>
      <c r="Q366" s="28" t="str">
        <f t="shared" si="158"/>
        <v xml:space="preserve"> </v>
      </c>
      <c r="R366" s="28" t="str">
        <f t="shared" si="158"/>
        <v xml:space="preserve"> </v>
      </c>
      <c r="S366" s="28" t="str">
        <f t="shared" si="158"/>
        <v xml:space="preserve"> </v>
      </c>
      <c r="T366" s="28" t="str">
        <f t="shared" si="158"/>
        <v xml:space="preserve"> </v>
      </c>
      <c r="U366" s="28" t="str">
        <f t="shared" si="158"/>
        <v xml:space="preserve"> </v>
      </c>
      <c r="V366" s="28" t="str">
        <f t="shared" si="158"/>
        <v xml:space="preserve"> </v>
      </c>
      <c r="W366" s="28" t="str">
        <f t="shared" si="158"/>
        <v xml:space="preserve"> </v>
      </c>
      <c r="X366" s="28" t="str">
        <f t="shared" si="158"/>
        <v xml:space="preserve"> </v>
      </c>
      <c r="Y366" s="28" t="str">
        <f t="shared" si="158"/>
        <v xml:space="preserve"> </v>
      </c>
      <c r="Z366" s="28" t="str">
        <f t="shared" si="158"/>
        <v xml:space="preserve"> </v>
      </c>
      <c r="AA366" s="28" t="str">
        <f t="shared" si="158"/>
        <v xml:space="preserve"> </v>
      </c>
      <c r="AB366" s="28" t="str">
        <f t="shared" si="158"/>
        <v xml:space="preserve"> </v>
      </c>
      <c r="AC366" s="28" t="str">
        <f t="shared" si="158"/>
        <v xml:space="preserve"> </v>
      </c>
      <c r="AD366" s="28" t="str">
        <f t="shared" si="158"/>
        <v xml:space="preserve"> </v>
      </c>
      <c r="AE366" s="28" t="str">
        <f t="shared" si="158"/>
        <v xml:space="preserve"> </v>
      </c>
      <c r="AF366" s="28" t="str">
        <f t="shared" si="158"/>
        <v xml:space="preserve"> </v>
      </c>
      <c r="AG366" s="28" t="str">
        <f t="shared" si="158"/>
        <v xml:space="preserve"> </v>
      </c>
      <c r="AH366" s="28" t="str">
        <f t="shared" si="158"/>
        <v xml:space="preserve"> </v>
      </c>
      <c r="AI366" s="28" t="str">
        <f t="shared" si="158"/>
        <v xml:space="preserve"> </v>
      </c>
      <c r="AJ366" s="28" t="str">
        <f t="shared" si="158"/>
        <v xml:space="preserve"> </v>
      </c>
      <c r="AK366" s="28" t="str">
        <f t="shared" si="158"/>
        <v xml:space="preserve"> </v>
      </c>
      <c r="AL366" s="28">
        <f t="shared" si="158"/>
        <v>1</v>
      </c>
      <c r="AM366" s="28" t="str">
        <f t="shared" si="158"/>
        <v xml:space="preserve"> </v>
      </c>
      <c r="AN366" s="28" t="str">
        <f t="shared" si="158"/>
        <v xml:space="preserve"> </v>
      </c>
    </row>
    <row r="367" spans="1:40" x14ac:dyDescent="0.15">
      <c r="A367" s="31"/>
      <c r="B367" s="31"/>
      <c r="C367" s="96"/>
      <c r="D367" s="97"/>
      <c r="E367" s="98"/>
      <c r="F367" s="99"/>
      <c r="G367" s="100"/>
      <c r="H367" s="99"/>
      <c r="I367" s="101"/>
      <c r="J367" s="102"/>
      <c r="K367" s="236"/>
      <c r="L367" s="236"/>
      <c r="M367" s="237"/>
      <c r="N367" s="4" t="e">
        <f ca="1">IF(YEAR(#REF!)=YEAR(TODAY()),IF(MONTH(#REF!)-MONTH(TODAY())&gt;0,IF(MONTH(#REF!)-MONTH(TODAY())&lt;=3,"Renovar Contrato?",""),""),"")</f>
        <v>#REF!</v>
      </c>
      <c r="O367" s="47" t="e">
        <f>SUM(P367:AN367)</f>
        <v>#REF!</v>
      </c>
      <c r="P367" s="22" t="e">
        <f t="shared" ref="P367:AN367" si="159">SUM(P369:P370)</f>
        <v>#REF!</v>
      </c>
      <c r="Q367" s="22" t="e">
        <f t="shared" si="159"/>
        <v>#REF!</v>
      </c>
      <c r="R367" s="22" t="e">
        <f t="shared" si="159"/>
        <v>#REF!</v>
      </c>
      <c r="S367" s="22" t="e">
        <f t="shared" si="159"/>
        <v>#REF!</v>
      </c>
      <c r="T367" s="22" t="e">
        <f t="shared" si="159"/>
        <v>#REF!</v>
      </c>
      <c r="U367" s="22" t="e">
        <f t="shared" si="159"/>
        <v>#REF!</v>
      </c>
      <c r="V367" s="22" t="e">
        <f t="shared" si="159"/>
        <v>#REF!</v>
      </c>
      <c r="W367" s="22" t="e">
        <f t="shared" si="159"/>
        <v>#REF!</v>
      </c>
      <c r="X367" s="22" t="e">
        <f t="shared" si="159"/>
        <v>#REF!</v>
      </c>
      <c r="Y367" s="22" t="e">
        <f t="shared" si="159"/>
        <v>#REF!</v>
      </c>
      <c r="Z367" s="22" t="e">
        <f t="shared" si="159"/>
        <v>#REF!</v>
      </c>
      <c r="AA367" s="22" t="e">
        <f t="shared" si="159"/>
        <v>#REF!</v>
      </c>
      <c r="AB367" s="22" t="e">
        <f t="shared" si="159"/>
        <v>#REF!</v>
      </c>
      <c r="AC367" s="22" t="e">
        <f t="shared" si="159"/>
        <v>#REF!</v>
      </c>
      <c r="AD367" s="22" t="e">
        <f t="shared" si="159"/>
        <v>#REF!</v>
      </c>
      <c r="AE367" s="22" t="e">
        <f t="shared" si="159"/>
        <v>#REF!</v>
      </c>
      <c r="AF367" s="22" t="e">
        <f t="shared" si="159"/>
        <v>#REF!</v>
      </c>
      <c r="AG367" s="22" t="e">
        <f t="shared" si="159"/>
        <v>#REF!</v>
      </c>
      <c r="AH367" s="22" t="e">
        <f t="shared" si="159"/>
        <v>#REF!</v>
      </c>
      <c r="AI367" s="22" t="e">
        <f t="shared" si="159"/>
        <v>#REF!</v>
      </c>
      <c r="AJ367" s="22" t="e">
        <f t="shared" si="159"/>
        <v>#REF!</v>
      </c>
      <c r="AK367" s="22" t="e">
        <f t="shared" si="159"/>
        <v>#REF!</v>
      </c>
      <c r="AL367" s="22" t="e">
        <f t="shared" si="159"/>
        <v>#REF!</v>
      </c>
      <c r="AM367" s="22" t="e">
        <f t="shared" si="159"/>
        <v>#REF!</v>
      </c>
      <c r="AN367" s="22" t="e">
        <f t="shared" si="159"/>
        <v>#REF!</v>
      </c>
    </row>
    <row r="368" spans="1:40" x14ac:dyDescent="0.15">
      <c r="A368" s="65" t="s">
        <v>567</v>
      </c>
      <c r="B368" s="65" t="s">
        <v>61</v>
      </c>
      <c r="C368" s="221" t="s">
        <v>541</v>
      </c>
      <c r="D368" s="69" t="s">
        <v>64</v>
      </c>
      <c r="E368" s="93"/>
      <c r="F368" s="94"/>
      <c r="G368" s="95"/>
      <c r="H368" s="92"/>
      <c r="I368" s="91">
        <f>SUM(I369:I370)</f>
        <v>7</v>
      </c>
      <c r="J368" s="88">
        <f>I368/2</f>
        <v>3.5</v>
      </c>
      <c r="K368" s="231">
        <v>44409</v>
      </c>
      <c r="L368" s="62">
        <v>44619</v>
      </c>
      <c r="M368" s="239">
        <v>0.2</v>
      </c>
      <c r="N368" s="4" t="e">
        <f ca="1">IF(YEAR(#REF!)=YEAR(TODAY()),IF(MONTH(#REF!)-MONTH(TODAY())&gt;0,IF(MONTH(#REF!)-MONTH(TODAY())&lt;=3,"Renovar Contrato?",""),""),"")</f>
        <v>#REF!</v>
      </c>
      <c r="O368" s="47" t="e">
        <f>SUM(P368:AN368)</f>
        <v>#REF!</v>
      </c>
      <c r="P368" s="21" t="e">
        <f>P367/24</f>
        <v>#REF!</v>
      </c>
      <c r="Q368" s="21" t="e">
        <f t="shared" ref="Q368:AJ368" si="160">Q367/24</f>
        <v>#REF!</v>
      </c>
      <c r="R368" s="21" t="e">
        <f t="shared" si="160"/>
        <v>#REF!</v>
      </c>
      <c r="S368" s="21" t="e">
        <f t="shared" si="160"/>
        <v>#REF!</v>
      </c>
      <c r="T368" s="21" t="e">
        <f t="shared" si="160"/>
        <v>#REF!</v>
      </c>
      <c r="U368" s="21" t="e">
        <f t="shared" si="160"/>
        <v>#REF!</v>
      </c>
      <c r="V368" s="21" t="e">
        <f t="shared" si="160"/>
        <v>#REF!</v>
      </c>
      <c r="W368" s="21" t="e">
        <f t="shared" si="160"/>
        <v>#REF!</v>
      </c>
      <c r="X368" s="21" t="e">
        <f t="shared" si="160"/>
        <v>#REF!</v>
      </c>
      <c r="Y368" s="21" t="e">
        <f t="shared" si="160"/>
        <v>#REF!</v>
      </c>
      <c r="Z368" s="21" t="e">
        <f t="shared" si="160"/>
        <v>#REF!</v>
      </c>
      <c r="AA368" s="21" t="e">
        <f t="shared" si="160"/>
        <v>#REF!</v>
      </c>
      <c r="AB368" s="21" t="e">
        <f t="shared" si="160"/>
        <v>#REF!</v>
      </c>
      <c r="AC368" s="21" t="e">
        <f t="shared" si="160"/>
        <v>#REF!</v>
      </c>
      <c r="AD368" s="21" t="e">
        <f t="shared" si="160"/>
        <v>#REF!</v>
      </c>
      <c r="AE368" s="21" t="e">
        <f t="shared" si="160"/>
        <v>#REF!</v>
      </c>
      <c r="AF368" s="21" t="e">
        <f t="shared" si="160"/>
        <v>#REF!</v>
      </c>
      <c r="AG368" s="21" t="e">
        <f t="shared" si="160"/>
        <v>#REF!</v>
      </c>
      <c r="AH368" s="21" t="e">
        <f t="shared" si="160"/>
        <v>#REF!</v>
      </c>
      <c r="AI368" s="21" t="e">
        <f t="shared" si="160"/>
        <v>#REF!</v>
      </c>
      <c r="AJ368" s="21" t="e">
        <f t="shared" si="160"/>
        <v>#REF!</v>
      </c>
      <c r="AK368" s="21" t="e">
        <f>AK367/24</f>
        <v>#REF!</v>
      </c>
      <c r="AL368" s="21" t="e">
        <f>AL367/24</f>
        <v>#REF!</v>
      </c>
      <c r="AM368" s="21" t="e">
        <f t="shared" ref="AM368:AN368" si="161">AM367/24</f>
        <v>#REF!</v>
      </c>
      <c r="AN368" s="21" t="e">
        <f t="shared" si="161"/>
        <v>#REF!</v>
      </c>
    </row>
    <row r="369" spans="1:40" x14ac:dyDescent="0.15">
      <c r="A369" s="223"/>
      <c r="B369" s="29"/>
      <c r="C369" s="197" t="s">
        <v>572</v>
      </c>
      <c r="D369" s="23"/>
      <c r="E369" s="29" t="s">
        <v>426</v>
      </c>
      <c r="F369" s="130" t="s">
        <v>275</v>
      </c>
      <c r="G369" s="60" t="s">
        <v>55</v>
      </c>
      <c r="H369" s="276">
        <v>3</v>
      </c>
      <c r="I369" s="107">
        <f>SUM(H369:H369)</f>
        <v>3</v>
      </c>
      <c r="K369" s="231">
        <v>44620</v>
      </c>
      <c r="L369" s="231">
        <v>44819</v>
      </c>
      <c r="M369" s="239">
        <v>0.3</v>
      </c>
      <c r="N369" s="4" t="e">
        <f ca="1">IF(YEAR(#REF!)=YEAR(TODAY()),IF(MONTH(#REF!)-MONTH(TODAY())&gt;0,IF(MONTH(#REF!)-MONTH(TODAY())&lt;=3,"Renovar Contrato?",""),""),"")</f>
        <v>#REF!</v>
      </c>
      <c r="P369" s="28" t="str">
        <f t="shared" ref="P369:AN369" si="162">IF($F369=P$1,$H369," ")</f>
        <v xml:space="preserve"> </v>
      </c>
      <c r="Q369" s="28" t="str">
        <f t="shared" si="162"/>
        <v xml:space="preserve"> </v>
      </c>
      <c r="R369" s="28" t="str">
        <f t="shared" si="162"/>
        <v xml:space="preserve"> </v>
      </c>
      <c r="S369" s="28" t="str">
        <f t="shared" si="162"/>
        <v xml:space="preserve"> </v>
      </c>
      <c r="T369" s="28" t="str">
        <f t="shared" si="162"/>
        <v xml:space="preserve"> </v>
      </c>
      <c r="U369" s="28" t="str">
        <f t="shared" si="162"/>
        <v xml:space="preserve"> </v>
      </c>
      <c r="V369" s="28" t="str">
        <f t="shared" si="162"/>
        <v xml:space="preserve"> </v>
      </c>
      <c r="W369" s="28" t="str">
        <f t="shared" si="162"/>
        <v xml:space="preserve"> </v>
      </c>
      <c r="X369" s="28" t="str">
        <f t="shared" si="162"/>
        <v xml:space="preserve"> </v>
      </c>
      <c r="Y369" s="28" t="str">
        <f t="shared" si="162"/>
        <v xml:space="preserve"> </v>
      </c>
      <c r="Z369" s="28" t="str">
        <f t="shared" si="162"/>
        <v xml:space="preserve"> </v>
      </c>
      <c r="AA369" s="28" t="str">
        <f t="shared" si="162"/>
        <v xml:space="preserve"> </v>
      </c>
      <c r="AB369" s="28" t="str">
        <f t="shared" si="162"/>
        <v xml:space="preserve"> </v>
      </c>
      <c r="AC369" s="28" t="str">
        <f t="shared" si="162"/>
        <v xml:space="preserve"> </v>
      </c>
      <c r="AD369" s="28" t="str">
        <f t="shared" si="162"/>
        <v xml:space="preserve"> </v>
      </c>
      <c r="AE369" s="28" t="str">
        <f t="shared" si="162"/>
        <v xml:space="preserve"> </v>
      </c>
      <c r="AF369" s="28" t="str">
        <f t="shared" si="162"/>
        <v xml:space="preserve"> </v>
      </c>
      <c r="AG369" s="28" t="str">
        <f t="shared" si="162"/>
        <v xml:space="preserve"> </v>
      </c>
      <c r="AH369" s="28" t="str">
        <f t="shared" si="162"/>
        <v xml:space="preserve"> </v>
      </c>
      <c r="AI369" s="28" t="str">
        <f t="shared" si="162"/>
        <v xml:space="preserve"> </v>
      </c>
      <c r="AJ369" s="28" t="str">
        <f t="shared" si="162"/>
        <v xml:space="preserve"> </v>
      </c>
      <c r="AK369" s="28" t="str">
        <f t="shared" si="162"/>
        <v xml:space="preserve"> </v>
      </c>
      <c r="AL369" s="28" t="str">
        <f t="shared" si="162"/>
        <v xml:space="preserve"> </v>
      </c>
      <c r="AM369" s="28" t="str">
        <f t="shared" si="162"/>
        <v xml:space="preserve"> </v>
      </c>
      <c r="AN369" s="28" t="str">
        <f t="shared" si="162"/>
        <v xml:space="preserve"> </v>
      </c>
    </row>
    <row r="370" spans="1:40" x14ac:dyDescent="0.15">
      <c r="C370" s="351" t="s">
        <v>559</v>
      </c>
      <c r="D370" s="23"/>
      <c r="E370" s="105" t="s">
        <v>651</v>
      </c>
      <c r="F370" s="130" t="s">
        <v>31</v>
      </c>
      <c r="G370" s="60" t="s">
        <v>58</v>
      </c>
      <c r="H370" s="59">
        <v>1</v>
      </c>
      <c r="I370" s="107">
        <f>SUM(H370:H371)</f>
        <v>4</v>
      </c>
      <c r="K370" s="240"/>
      <c r="L370" s="240"/>
      <c r="M370" s="66"/>
      <c r="N370" s="4"/>
      <c r="P370" s="28" t="e">
        <f>IF(#REF!=P$1,#REF!," ")</f>
        <v>#REF!</v>
      </c>
      <c r="Q370" s="28" t="e">
        <f>IF(#REF!=Q$1,#REF!," ")</f>
        <v>#REF!</v>
      </c>
      <c r="R370" s="28" t="e">
        <f>IF(#REF!=R$1,#REF!," ")</f>
        <v>#REF!</v>
      </c>
      <c r="S370" s="28" t="e">
        <f>IF(#REF!=S$1,#REF!," ")</f>
        <v>#REF!</v>
      </c>
      <c r="T370" s="28" t="e">
        <f>IF(#REF!=T$1,#REF!," ")</f>
        <v>#REF!</v>
      </c>
      <c r="U370" s="28" t="e">
        <f>IF(#REF!=U$1,#REF!," ")</f>
        <v>#REF!</v>
      </c>
      <c r="V370" s="28" t="e">
        <f>IF(#REF!=V$1,#REF!," ")</f>
        <v>#REF!</v>
      </c>
      <c r="W370" s="28" t="e">
        <f>IF(#REF!=W$1,#REF!," ")</f>
        <v>#REF!</v>
      </c>
      <c r="X370" s="28" t="e">
        <f>IF(#REF!=X$1,#REF!," ")</f>
        <v>#REF!</v>
      </c>
      <c r="Y370" s="28" t="e">
        <f>IF(#REF!=Y$1,#REF!," ")</f>
        <v>#REF!</v>
      </c>
      <c r="Z370" s="28" t="e">
        <f>IF(#REF!=Z$1,#REF!," ")</f>
        <v>#REF!</v>
      </c>
      <c r="AA370" s="28" t="e">
        <f>IF(#REF!=AA$1,#REF!," ")</f>
        <v>#REF!</v>
      </c>
      <c r="AB370" s="28" t="e">
        <f>IF(#REF!=AB$1,#REF!," ")</f>
        <v>#REF!</v>
      </c>
      <c r="AC370" s="28" t="e">
        <f>IF(#REF!=AC$1,#REF!," ")</f>
        <v>#REF!</v>
      </c>
      <c r="AD370" s="28" t="e">
        <f>IF(#REF!=AD$1,#REF!," ")</f>
        <v>#REF!</v>
      </c>
      <c r="AE370" s="28" t="e">
        <f>IF(#REF!=AE$1,#REF!," ")</f>
        <v>#REF!</v>
      </c>
      <c r="AF370" s="28" t="e">
        <f>IF(#REF!=AF$1,#REF!," ")</f>
        <v>#REF!</v>
      </c>
      <c r="AG370" s="28" t="e">
        <f>IF(#REF!=AG$1,#REF!," ")</f>
        <v>#REF!</v>
      </c>
      <c r="AH370" s="28" t="e">
        <f>IF(#REF!=AH$1,#REF!," ")</f>
        <v>#REF!</v>
      </c>
      <c r="AI370" s="28" t="e">
        <f>IF(#REF!=AI$1,#REF!," ")</f>
        <v>#REF!</v>
      </c>
      <c r="AJ370" s="28" t="e">
        <f>IF(#REF!=AJ$1,#REF!," ")</f>
        <v>#REF!</v>
      </c>
      <c r="AK370" s="28" t="e">
        <f>IF(#REF!=AK$1,#REF!," ")</f>
        <v>#REF!</v>
      </c>
      <c r="AL370" s="28" t="e">
        <f>IF(#REF!=AL$1,#REF!," ")</f>
        <v>#REF!</v>
      </c>
      <c r="AM370" s="28" t="e">
        <f>IF(#REF!=AM$1,#REF!," ")</f>
        <v>#REF!</v>
      </c>
      <c r="AN370" s="28" t="e">
        <f>IF(#REF!=AN$1,#REF!," ")</f>
        <v>#REF!</v>
      </c>
    </row>
    <row r="371" spans="1:40" x14ac:dyDescent="0.15">
      <c r="C371" s="351"/>
      <c r="D371" s="23"/>
      <c r="E371" s="105" t="s">
        <v>652</v>
      </c>
      <c r="F371" s="130" t="s">
        <v>31</v>
      </c>
      <c r="G371" s="60" t="s">
        <v>58</v>
      </c>
      <c r="H371" s="59">
        <v>3</v>
      </c>
      <c r="I371" s="107"/>
      <c r="K371" s="240"/>
      <c r="L371" s="240"/>
      <c r="M371" s="66"/>
      <c r="N371" s="4"/>
    </row>
    <row r="372" spans="1:40" x14ac:dyDescent="0.15">
      <c r="A372" s="31"/>
      <c r="B372" s="31"/>
      <c r="C372" s="96"/>
      <c r="D372" s="97"/>
      <c r="E372" s="98"/>
      <c r="F372" s="99"/>
      <c r="G372" s="100"/>
      <c r="H372" s="99"/>
      <c r="I372" s="101"/>
      <c r="J372" s="102"/>
      <c r="K372" s="236"/>
      <c r="L372" s="236"/>
      <c r="M372" s="237"/>
      <c r="N372" s="4" t="e">
        <f ca="1">IF(YEAR(#REF!)=YEAR(TODAY()),IF(MONTH(#REF!)-MONTH(TODAY())&gt;0,IF(MONTH(#REF!)-MONTH(TODAY())&lt;=3,"Renovar Contrato?",""),""),"")</f>
        <v>#REF!</v>
      </c>
      <c r="O372" s="47">
        <f>SUM(P372:AN372)</f>
        <v>2</v>
      </c>
      <c r="P372" s="22">
        <f t="shared" ref="P372:AN372" si="163">SUM(P374:P374)</f>
        <v>0</v>
      </c>
      <c r="Q372" s="22">
        <f t="shared" si="163"/>
        <v>0</v>
      </c>
      <c r="R372" s="22">
        <f t="shared" si="163"/>
        <v>0</v>
      </c>
      <c r="S372" s="22">
        <f t="shared" si="163"/>
        <v>0</v>
      </c>
      <c r="T372" s="22">
        <f t="shared" si="163"/>
        <v>0</v>
      </c>
      <c r="U372" s="22">
        <f t="shared" si="163"/>
        <v>0</v>
      </c>
      <c r="V372" s="22">
        <f t="shared" si="163"/>
        <v>0</v>
      </c>
      <c r="W372" s="22">
        <f t="shared" si="163"/>
        <v>0</v>
      </c>
      <c r="X372" s="22">
        <f t="shared" si="163"/>
        <v>0</v>
      </c>
      <c r="Y372" s="22">
        <f t="shared" si="163"/>
        <v>0</v>
      </c>
      <c r="Z372" s="22">
        <f t="shared" si="163"/>
        <v>0</v>
      </c>
      <c r="AA372" s="22">
        <f t="shared" si="163"/>
        <v>0</v>
      </c>
      <c r="AB372" s="22">
        <f t="shared" si="163"/>
        <v>0</v>
      </c>
      <c r="AC372" s="22">
        <f t="shared" si="163"/>
        <v>0</v>
      </c>
      <c r="AD372" s="22">
        <f t="shared" si="163"/>
        <v>0</v>
      </c>
      <c r="AE372" s="22">
        <f t="shared" si="163"/>
        <v>0</v>
      </c>
      <c r="AF372" s="22">
        <f t="shared" si="163"/>
        <v>0</v>
      </c>
      <c r="AG372" s="22">
        <f t="shared" si="163"/>
        <v>0</v>
      </c>
      <c r="AH372" s="22">
        <f t="shared" si="163"/>
        <v>0</v>
      </c>
      <c r="AI372" s="22">
        <f t="shared" si="163"/>
        <v>0</v>
      </c>
      <c r="AJ372" s="22">
        <f t="shared" si="163"/>
        <v>0</v>
      </c>
      <c r="AK372" s="22">
        <f t="shared" si="163"/>
        <v>0</v>
      </c>
      <c r="AL372" s="22">
        <f t="shared" si="163"/>
        <v>2</v>
      </c>
      <c r="AM372" s="22">
        <f t="shared" si="163"/>
        <v>0</v>
      </c>
      <c r="AN372" s="22">
        <f t="shared" si="163"/>
        <v>0</v>
      </c>
    </row>
    <row r="373" spans="1:40" x14ac:dyDescent="0.15">
      <c r="A373" s="65" t="s">
        <v>380</v>
      </c>
      <c r="B373" s="65" t="s">
        <v>61</v>
      </c>
      <c r="C373" s="221" t="s">
        <v>265</v>
      </c>
      <c r="D373" s="69" t="s">
        <v>64</v>
      </c>
      <c r="E373" s="93"/>
      <c r="F373" s="94"/>
      <c r="G373" s="95"/>
      <c r="H373" s="92"/>
      <c r="I373" s="91">
        <f>SUM(I374:I376)</f>
        <v>10</v>
      </c>
      <c r="J373" s="88">
        <f>I373/2</f>
        <v>5</v>
      </c>
      <c r="K373" s="231">
        <v>44455</v>
      </c>
      <c r="L373" s="231">
        <v>44819</v>
      </c>
      <c r="M373" s="232">
        <v>0.5</v>
      </c>
      <c r="N373" s="4" t="e">
        <f ca="1">IF(YEAR(#REF!)=YEAR(TODAY()),IF(MONTH(#REF!)-MONTH(TODAY())&gt;0,IF(MONTH(#REF!)-MONTH(TODAY())&lt;=3,"Renovar Contrato?",""),""),"")</f>
        <v>#REF!</v>
      </c>
      <c r="O373" s="47">
        <f>SUM(P373:AN373)</f>
        <v>8.3333333333333329E-2</v>
      </c>
      <c r="P373" s="21">
        <f>P372/24</f>
        <v>0</v>
      </c>
      <c r="Q373" s="21">
        <f t="shared" ref="Q373:AJ373" si="164">Q372/24</f>
        <v>0</v>
      </c>
      <c r="R373" s="21">
        <f t="shared" si="164"/>
        <v>0</v>
      </c>
      <c r="S373" s="21">
        <f t="shared" si="164"/>
        <v>0</v>
      </c>
      <c r="T373" s="21">
        <f t="shared" si="164"/>
        <v>0</v>
      </c>
      <c r="U373" s="21">
        <f t="shared" si="164"/>
        <v>0</v>
      </c>
      <c r="V373" s="21">
        <f t="shared" si="164"/>
        <v>0</v>
      </c>
      <c r="W373" s="21">
        <f t="shared" si="164"/>
        <v>0</v>
      </c>
      <c r="X373" s="21">
        <f t="shared" si="164"/>
        <v>0</v>
      </c>
      <c r="Y373" s="21">
        <f t="shared" si="164"/>
        <v>0</v>
      </c>
      <c r="Z373" s="21">
        <f t="shared" si="164"/>
        <v>0</v>
      </c>
      <c r="AA373" s="21">
        <f t="shared" si="164"/>
        <v>0</v>
      </c>
      <c r="AB373" s="21">
        <f t="shared" si="164"/>
        <v>0</v>
      </c>
      <c r="AC373" s="21">
        <f t="shared" si="164"/>
        <v>0</v>
      </c>
      <c r="AD373" s="21">
        <f t="shared" si="164"/>
        <v>0</v>
      </c>
      <c r="AE373" s="21">
        <f t="shared" si="164"/>
        <v>0</v>
      </c>
      <c r="AF373" s="21">
        <f t="shared" si="164"/>
        <v>0</v>
      </c>
      <c r="AG373" s="21">
        <f t="shared" si="164"/>
        <v>0</v>
      </c>
      <c r="AH373" s="21">
        <f t="shared" si="164"/>
        <v>0</v>
      </c>
      <c r="AI373" s="21">
        <f t="shared" si="164"/>
        <v>0</v>
      </c>
      <c r="AJ373" s="21">
        <f t="shared" si="164"/>
        <v>0</v>
      </c>
      <c r="AK373" s="21">
        <f>AK372/24</f>
        <v>0</v>
      </c>
      <c r="AL373" s="21">
        <f>AL372/24</f>
        <v>8.3333333333333329E-2</v>
      </c>
      <c r="AM373" s="21">
        <f t="shared" ref="AM373:AN373" si="165">AM372/24</f>
        <v>0</v>
      </c>
      <c r="AN373" s="21">
        <f t="shared" si="165"/>
        <v>0</v>
      </c>
    </row>
    <row r="374" spans="1:40" x14ac:dyDescent="0.15">
      <c r="A374" s="223"/>
      <c r="B374" s="29"/>
      <c r="C374" s="197"/>
      <c r="D374" s="23"/>
      <c r="E374" s="75" t="s">
        <v>624</v>
      </c>
      <c r="F374" s="220" t="s">
        <v>76</v>
      </c>
      <c r="G374" s="76" t="s">
        <v>55</v>
      </c>
      <c r="H374" s="49">
        <v>2</v>
      </c>
      <c r="I374" s="107">
        <f>SUM(H374:H374)</f>
        <v>2</v>
      </c>
      <c r="K374" s="7"/>
      <c r="L374" s="7"/>
      <c r="M374" s="7"/>
      <c r="N374" s="4" t="e">
        <f ca="1">IF(YEAR(#REF!)=YEAR(TODAY()),IF(MONTH(#REF!)-MONTH(TODAY())&gt;0,IF(MONTH(#REF!)-MONTH(TODAY())&lt;=3,"Renovar Contrato?",""),""),"")</f>
        <v>#REF!</v>
      </c>
      <c r="P374" s="28" t="str">
        <f t="shared" ref="P374:AN374" si="166">IF($F374=P$1,$H374," ")</f>
        <v xml:space="preserve"> </v>
      </c>
      <c r="Q374" s="28" t="str">
        <f t="shared" si="166"/>
        <v xml:space="preserve"> </v>
      </c>
      <c r="R374" s="28" t="str">
        <f t="shared" si="166"/>
        <v xml:space="preserve"> </v>
      </c>
      <c r="S374" s="28" t="str">
        <f t="shared" si="166"/>
        <v xml:space="preserve"> </v>
      </c>
      <c r="T374" s="28" t="str">
        <f t="shared" si="166"/>
        <v xml:space="preserve"> </v>
      </c>
      <c r="U374" s="28" t="str">
        <f t="shared" si="166"/>
        <v xml:space="preserve"> </v>
      </c>
      <c r="V374" s="28" t="str">
        <f t="shared" si="166"/>
        <v xml:space="preserve"> </v>
      </c>
      <c r="W374" s="28" t="str">
        <f t="shared" si="166"/>
        <v xml:space="preserve"> </v>
      </c>
      <c r="X374" s="28" t="str">
        <f t="shared" si="166"/>
        <v xml:space="preserve"> </v>
      </c>
      <c r="Y374" s="28" t="str">
        <f t="shared" si="166"/>
        <v xml:space="preserve"> </v>
      </c>
      <c r="Z374" s="28" t="str">
        <f t="shared" si="166"/>
        <v xml:space="preserve"> </v>
      </c>
      <c r="AA374" s="28" t="str">
        <f t="shared" si="166"/>
        <v xml:space="preserve"> </v>
      </c>
      <c r="AB374" s="28" t="str">
        <f t="shared" si="166"/>
        <v xml:space="preserve"> </v>
      </c>
      <c r="AC374" s="28" t="str">
        <f t="shared" si="166"/>
        <v xml:space="preserve"> </v>
      </c>
      <c r="AD374" s="28" t="str">
        <f t="shared" si="166"/>
        <v xml:space="preserve"> </v>
      </c>
      <c r="AE374" s="28" t="str">
        <f t="shared" si="166"/>
        <v xml:space="preserve"> </v>
      </c>
      <c r="AF374" s="28" t="str">
        <f t="shared" si="166"/>
        <v xml:space="preserve"> </v>
      </c>
      <c r="AG374" s="28" t="str">
        <f t="shared" si="166"/>
        <v xml:space="preserve"> </v>
      </c>
      <c r="AH374" s="28" t="str">
        <f t="shared" si="166"/>
        <v xml:space="preserve"> </v>
      </c>
      <c r="AI374" s="28" t="str">
        <f t="shared" si="166"/>
        <v xml:space="preserve"> </v>
      </c>
      <c r="AJ374" s="28" t="str">
        <f t="shared" si="166"/>
        <v xml:space="preserve"> </v>
      </c>
      <c r="AK374" s="28" t="str">
        <f t="shared" si="166"/>
        <v xml:space="preserve"> </v>
      </c>
      <c r="AL374" s="28">
        <f t="shared" si="166"/>
        <v>2</v>
      </c>
      <c r="AM374" s="28" t="str">
        <f t="shared" si="166"/>
        <v xml:space="preserve"> </v>
      </c>
      <c r="AN374" s="28" t="str">
        <f t="shared" si="166"/>
        <v xml:space="preserve"> </v>
      </c>
    </row>
    <row r="375" spans="1:40" x14ac:dyDescent="0.15">
      <c r="A375" s="223"/>
      <c r="B375" s="29"/>
      <c r="C375" s="197"/>
      <c r="D375" s="23"/>
      <c r="E375" s="75" t="s">
        <v>625</v>
      </c>
      <c r="F375" s="220" t="s">
        <v>76</v>
      </c>
      <c r="G375" s="76" t="s">
        <v>55</v>
      </c>
      <c r="H375" s="49">
        <v>2</v>
      </c>
      <c r="I375" s="107"/>
      <c r="K375" s="7"/>
      <c r="L375" s="7"/>
      <c r="M375" s="7"/>
      <c r="N375" s="4"/>
    </row>
    <row r="376" spans="1:40" x14ac:dyDescent="0.15">
      <c r="C376" s="351"/>
      <c r="D376" s="23"/>
      <c r="E376" s="75" t="s">
        <v>641</v>
      </c>
      <c r="F376" s="130" t="s">
        <v>31</v>
      </c>
      <c r="G376" s="110" t="s">
        <v>58</v>
      </c>
      <c r="H376" s="68">
        <v>1</v>
      </c>
      <c r="I376" s="107">
        <f>SUM(H376:H380)</f>
        <v>8</v>
      </c>
      <c r="K376" s="7"/>
      <c r="L376" s="7"/>
      <c r="M376" s="7"/>
      <c r="N376" s="4"/>
    </row>
    <row r="377" spans="1:40" x14ac:dyDescent="0.15">
      <c r="C377" s="351"/>
      <c r="D377" s="23"/>
      <c r="E377" s="75" t="s">
        <v>642</v>
      </c>
      <c r="F377" s="130" t="s">
        <v>31</v>
      </c>
      <c r="G377" s="110" t="s">
        <v>58</v>
      </c>
      <c r="H377" s="68">
        <v>2</v>
      </c>
      <c r="I377" s="107"/>
      <c r="K377" s="7"/>
      <c r="L377" s="7"/>
      <c r="M377" s="7"/>
      <c r="N377" s="4"/>
    </row>
    <row r="378" spans="1:40" x14ac:dyDescent="0.15">
      <c r="C378" s="111"/>
      <c r="D378" s="23"/>
      <c r="E378" s="75" t="s">
        <v>643</v>
      </c>
      <c r="F378" s="130" t="s">
        <v>31</v>
      </c>
      <c r="G378" s="110" t="s">
        <v>58</v>
      </c>
      <c r="H378" s="68">
        <v>1</v>
      </c>
      <c r="I378" s="107"/>
      <c r="K378" s="7"/>
      <c r="L378" s="7"/>
      <c r="M378" s="7"/>
      <c r="N378" s="4"/>
    </row>
    <row r="379" spans="1:40" x14ac:dyDescent="0.15">
      <c r="C379" s="111"/>
      <c r="D379" s="23"/>
      <c r="E379" s="75" t="s">
        <v>644</v>
      </c>
      <c r="F379" s="130" t="s">
        <v>31</v>
      </c>
      <c r="G379" s="110" t="s">
        <v>58</v>
      </c>
      <c r="H379" s="68">
        <v>2</v>
      </c>
      <c r="I379" s="107"/>
      <c r="K379" s="7"/>
      <c r="L379" s="7"/>
      <c r="M379" s="7"/>
      <c r="N379" s="4"/>
    </row>
    <row r="380" spans="1:40" x14ac:dyDescent="0.15">
      <c r="C380" s="111"/>
      <c r="D380" s="23"/>
      <c r="E380" s="105" t="s">
        <v>267</v>
      </c>
      <c r="F380" s="130" t="s">
        <v>31</v>
      </c>
      <c r="G380" s="60" t="s">
        <v>59</v>
      </c>
      <c r="H380" s="165">
        <v>2</v>
      </c>
      <c r="I380" s="107"/>
      <c r="K380" s="7"/>
      <c r="L380" s="7"/>
      <c r="M380" s="7"/>
      <c r="N380" s="4"/>
    </row>
    <row r="381" spans="1:40" x14ac:dyDescent="0.15">
      <c r="A381" s="255"/>
      <c r="B381" s="255"/>
      <c r="C381" s="256"/>
      <c r="D381" s="257"/>
      <c r="E381" s="258"/>
      <c r="F381" s="259"/>
      <c r="G381" s="260"/>
      <c r="H381" s="259"/>
      <c r="I381" s="261"/>
      <c r="J381" s="262"/>
      <c r="K381" s="236"/>
      <c r="L381" s="236"/>
      <c r="M381" s="237"/>
      <c r="N381" s="148" t="e">
        <f ca="1">IF(YEAR(#REF!)=YEAR(TODAY()),IF(MONTH(#REF!)-MONTH(TODAY())&gt;0,IF(MONTH(#REF!)-MONTH(TODAY())&lt;=3,"Renovar Contrato?",""),""),"")</f>
        <v>#REF!</v>
      </c>
      <c r="O381" s="263" t="e">
        <f>SUM(P381:AN381)</f>
        <v>#REF!</v>
      </c>
      <c r="P381" s="22" t="e">
        <f>SUM(#REF!)</f>
        <v>#REF!</v>
      </c>
      <c r="Q381" s="22" t="e">
        <f>SUM(#REF!)</f>
        <v>#REF!</v>
      </c>
      <c r="R381" s="22" t="e">
        <f>SUM(#REF!)</f>
        <v>#REF!</v>
      </c>
      <c r="S381" s="22" t="e">
        <f>SUM(#REF!)</f>
        <v>#REF!</v>
      </c>
      <c r="T381" s="22" t="e">
        <f>SUM(#REF!)</f>
        <v>#REF!</v>
      </c>
      <c r="U381" s="22" t="e">
        <f>SUM(#REF!)</f>
        <v>#REF!</v>
      </c>
      <c r="V381" s="22" t="e">
        <f>SUM(#REF!)</f>
        <v>#REF!</v>
      </c>
      <c r="W381" s="22" t="e">
        <f>SUM(#REF!)</f>
        <v>#REF!</v>
      </c>
      <c r="X381" s="22" t="e">
        <f>SUM(#REF!)</f>
        <v>#REF!</v>
      </c>
      <c r="Y381" s="22" t="e">
        <f>SUM(#REF!)</f>
        <v>#REF!</v>
      </c>
      <c r="Z381" s="22" t="e">
        <f>SUM(#REF!)</f>
        <v>#REF!</v>
      </c>
      <c r="AA381" s="22" t="e">
        <f>SUM(#REF!)</f>
        <v>#REF!</v>
      </c>
      <c r="AB381" s="22" t="e">
        <f>SUM(#REF!)</f>
        <v>#REF!</v>
      </c>
      <c r="AC381" s="22" t="e">
        <f>SUM(#REF!)</f>
        <v>#REF!</v>
      </c>
      <c r="AD381" s="22" t="e">
        <f>SUM(#REF!)</f>
        <v>#REF!</v>
      </c>
      <c r="AE381" s="22" t="e">
        <f>SUM(#REF!)</f>
        <v>#REF!</v>
      </c>
      <c r="AF381" s="22" t="e">
        <f>SUM(#REF!)</f>
        <v>#REF!</v>
      </c>
      <c r="AG381" s="22" t="e">
        <f>SUM(#REF!)</f>
        <v>#REF!</v>
      </c>
      <c r="AH381" s="22" t="e">
        <f>SUM(#REF!)</f>
        <v>#REF!</v>
      </c>
      <c r="AI381" s="22" t="e">
        <f>SUM(#REF!)</f>
        <v>#REF!</v>
      </c>
      <c r="AJ381" s="22" t="e">
        <f>SUM(#REF!)</f>
        <v>#REF!</v>
      </c>
      <c r="AK381" s="22" t="e">
        <f>SUM(#REF!)</f>
        <v>#REF!</v>
      </c>
      <c r="AL381" s="22" t="e">
        <f>SUM(#REF!)</f>
        <v>#REF!</v>
      </c>
      <c r="AM381" s="22" t="e">
        <f>SUM(#REF!)</f>
        <v>#REF!</v>
      </c>
      <c r="AN381" s="22" t="e">
        <f>SUM(#REF!)</f>
        <v>#REF!</v>
      </c>
    </row>
    <row r="382" spans="1:40" x14ac:dyDescent="0.15">
      <c r="A382" s="278" t="s">
        <v>521</v>
      </c>
      <c r="B382" s="278" t="s">
        <v>61</v>
      </c>
      <c r="C382" s="141" t="s">
        <v>444</v>
      </c>
      <c r="D382" s="151" t="s">
        <v>64</v>
      </c>
      <c r="E382" s="105"/>
      <c r="F382" s="105"/>
      <c r="G382" s="105"/>
      <c r="H382" s="105"/>
      <c r="I382" s="279">
        <f>SUM(I383:I387)</f>
        <v>16</v>
      </c>
      <c r="J382" s="153">
        <f>I382/2</f>
        <v>8</v>
      </c>
      <c r="K382" s="231">
        <v>44455</v>
      </c>
      <c r="L382" s="62">
        <v>44619</v>
      </c>
      <c r="M382" s="239">
        <v>0.59</v>
      </c>
      <c r="N382" s="148"/>
      <c r="O382" s="263" t="e">
        <f>SUM(P382:AN382)</f>
        <v>#REF!</v>
      </c>
      <c r="P382" s="266" t="e">
        <f>#REF!/24</f>
        <v>#REF!</v>
      </c>
      <c r="Q382" s="266" t="e">
        <f>#REF!/24</f>
        <v>#REF!</v>
      </c>
      <c r="R382" s="266" t="e">
        <f>#REF!/24</f>
        <v>#REF!</v>
      </c>
      <c r="S382" s="266" t="e">
        <f>#REF!/24</f>
        <v>#REF!</v>
      </c>
      <c r="T382" s="266" t="e">
        <f>#REF!/24</f>
        <v>#REF!</v>
      </c>
      <c r="U382" s="266" t="e">
        <f>#REF!/24</f>
        <v>#REF!</v>
      </c>
      <c r="V382" s="266" t="e">
        <f>#REF!/24</f>
        <v>#REF!</v>
      </c>
      <c r="W382" s="266" t="e">
        <f>#REF!/24</f>
        <v>#REF!</v>
      </c>
      <c r="X382" s="266" t="e">
        <f>#REF!/24</f>
        <v>#REF!</v>
      </c>
      <c r="Y382" s="266" t="e">
        <f>#REF!/24</f>
        <v>#REF!</v>
      </c>
      <c r="Z382" s="266" t="e">
        <f>#REF!/24</f>
        <v>#REF!</v>
      </c>
      <c r="AA382" s="266" t="e">
        <f>#REF!/24</f>
        <v>#REF!</v>
      </c>
      <c r="AB382" s="266" t="e">
        <f>#REF!/24</f>
        <v>#REF!</v>
      </c>
      <c r="AC382" s="266" t="e">
        <f>#REF!/24</f>
        <v>#REF!</v>
      </c>
      <c r="AD382" s="266" t="e">
        <f>#REF!/24</f>
        <v>#REF!</v>
      </c>
      <c r="AE382" s="266" t="e">
        <f>#REF!/24</f>
        <v>#REF!</v>
      </c>
      <c r="AF382" s="266" t="e">
        <f>#REF!/24</f>
        <v>#REF!</v>
      </c>
      <c r="AG382" s="266" t="e">
        <f>#REF!/24</f>
        <v>#REF!</v>
      </c>
      <c r="AH382" s="266" t="e">
        <f>#REF!/24</f>
        <v>#REF!</v>
      </c>
      <c r="AI382" s="266" t="e">
        <f>#REF!/24</f>
        <v>#REF!</v>
      </c>
      <c r="AJ382" s="266" t="e">
        <f>#REF!/24</f>
        <v>#REF!</v>
      </c>
      <c r="AK382" s="266" t="e">
        <f>#REF!/24</f>
        <v>#REF!</v>
      </c>
      <c r="AL382" s="266" t="e">
        <f>#REF!/24</f>
        <v>#REF!</v>
      </c>
      <c r="AM382" s="266" t="e">
        <f>#REF!/24</f>
        <v>#REF!</v>
      </c>
      <c r="AN382" s="266" t="e">
        <f>#REF!/24</f>
        <v>#REF!</v>
      </c>
    </row>
    <row r="383" spans="1:40" x14ac:dyDescent="0.15">
      <c r="A383" s="29"/>
      <c r="B383" s="29"/>
      <c r="C383" s="197" t="s">
        <v>572</v>
      </c>
      <c r="D383" s="23"/>
      <c r="E383" s="105" t="s">
        <v>598</v>
      </c>
      <c r="F383" s="130" t="s">
        <v>31</v>
      </c>
      <c r="G383" s="60" t="s">
        <v>56</v>
      </c>
      <c r="H383" s="59">
        <v>2</v>
      </c>
      <c r="I383" s="107">
        <f>SUM(H383:H386)</f>
        <v>8</v>
      </c>
      <c r="K383" s="231">
        <v>44620</v>
      </c>
      <c r="L383" s="231">
        <v>44819</v>
      </c>
      <c r="M383" s="239">
        <v>0.59</v>
      </c>
      <c r="N383" s="4"/>
    </row>
    <row r="384" spans="1:40" x14ac:dyDescent="0.15">
      <c r="A384" s="29"/>
      <c r="B384" s="29"/>
      <c r="C384" s="342" t="s">
        <v>562</v>
      </c>
      <c r="D384" s="23"/>
      <c r="E384" s="105" t="s">
        <v>599</v>
      </c>
      <c r="F384" s="130" t="s">
        <v>31</v>
      </c>
      <c r="G384" s="60" t="s">
        <v>56</v>
      </c>
      <c r="H384" s="59">
        <v>2</v>
      </c>
      <c r="I384" s="107"/>
      <c r="K384" s="7"/>
      <c r="L384" s="7"/>
      <c r="M384" s="7"/>
      <c r="N384" s="4"/>
    </row>
    <row r="385" spans="1:40" x14ac:dyDescent="0.15">
      <c r="A385" s="29"/>
      <c r="B385" s="29"/>
      <c r="C385" s="342"/>
      <c r="D385" s="23"/>
      <c r="E385" s="105" t="s">
        <v>600</v>
      </c>
      <c r="F385" s="130" t="s">
        <v>31</v>
      </c>
      <c r="G385" s="60" t="s">
        <v>56</v>
      </c>
      <c r="H385" s="59">
        <v>2</v>
      </c>
      <c r="I385" s="107"/>
      <c r="K385" s="7"/>
      <c r="L385" s="7"/>
      <c r="M385" s="7"/>
      <c r="N385" s="4"/>
    </row>
    <row r="386" spans="1:40" x14ac:dyDescent="0.15">
      <c r="A386" s="29"/>
      <c r="B386" s="29"/>
      <c r="C386" s="342"/>
      <c r="D386" s="23"/>
      <c r="E386" s="105" t="s">
        <v>601</v>
      </c>
      <c r="F386" s="130" t="s">
        <v>31</v>
      </c>
      <c r="G386" s="60" t="s">
        <v>56</v>
      </c>
      <c r="H386" s="59">
        <v>2</v>
      </c>
      <c r="I386" s="107"/>
      <c r="K386" s="7"/>
      <c r="L386" s="7"/>
      <c r="M386" s="7"/>
      <c r="N386" s="4"/>
    </row>
    <row r="387" spans="1:40" x14ac:dyDescent="0.15">
      <c r="C387" s="111"/>
      <c r="D387" s="23"/>
      <c r="E387" s="105" t="s">
        <v>647</v>
      </c>
      <c r="F387" s="130" t="s">
        <v>76</v>
      </c>
      <c r="G387" s="60" t="s">
        <v>58</v>
      </c>
      <c r="H387" s="59">
        <v>2</v>
      </c>
      <c r="I387" s="107">
        <f>SUM(H387:H392)</f>
        <v>8</v>
      </c>
      <c r="K387" s="7"/>
      <c r="L387" s="7"/>
      <c r="M387" s="7"/>
      <c r="N387" s="4"/>
    </row>
    <row r="388" spans="1:40" x14ac:dyDescent="0.15">
      <c r="C388" s="111"/>
      <c r="D388" s="23"/>
      <c r="E388" s="105" t="s">
        <v>648</v>
      </c>
      <c r="F388" s="130" t="s">
        <v>76</v>
      </c>
      <c r="G388" s="60" t="s">
        <v>58</v>
      </c>
      <c r="H388" s="59">
        <v>2</v>
      </c>
      <c r="I388" s="107"/>
      <c r="K388" s="7"/>
      <c r="L388" s="7"/>
      <c r="M388" s="7"/>
      <c r="N388" s="4"/>
    </row>
    <row r="389" spans="1:40" x14ac:dyDescent="0.15">
      <c r="C389" s="111"/>
      <c r="D389" s="23"/>
      <c r="E389" s="380" t="s">
        <v>632</v>
      </c>
      <c r="F389" s="381" t="s">
        <v>76</v>
      </c>
      <c r="G389" s="382" t="s">
        <v>58</v>
      </c>
      <c r="H389" s="383">
        <v>2</v>
      </c>
      <c r="I389" s="107"/>
      <c r="K389" s="7"/>
      <c r="L389" s="7"/>
      <c r="M389" s="7"/>
      <c r="N389" s="4"/>
    </row>
    <row r="390" spans="1:40" x14ac:dyDescent="0.15">
      <c r="C390" s="111"/>
      <c r="D390" s="23"/>
      <c r="E390" s="380" t="s">
        <v>633</v>
      </c>
      <c r="F390" s="381" t="s">
        <v>76</v>
      </c>
      <c r="G390" s="382" t="s">
        <v>58</v>
      </c>
      <c r="H390" s="383">
        <v>2</v>
      </c>
      <c r="I390" s="107"/>
      <c r="K390" s="7"/>
      <c r="L390" s="7"/>
      <c r="M390" s="7"/>
      <c r="N390" s="4"/>
    </row>
    <row r="391" spans="1:40" x14ac:dyDescent="0.15">
      <c r="A391" s="115"/>
      <c r="B391" s="115"/>
      <c r="C391" s="161"/>
      <c r="D391" s="205"/>
      <c r="E391" s="385" t="s">
        <v>628</v>
      </c>
      <c r="F391" s="386" t="s">
        <v>76</v>
      </c>
      <c r="G391" s="387" t="s">
        <v>58</v>
      </c>
      <c r="H391" s="388"/>
      <c r="I391" s="107"/>
      <c r="J391" s="107"/>
      <c r="K391" s="154"/>
      <c r="L391" s="154"/>
      <c r="M391" s="155"/>
      <c r="N391" s="4"/>
    </row>
    <row r="392" spans="1:40" x14ac:dyDescent="0.15">
      <c r="A392" s="115"/>
      <c r="B392" s="115"/>
      <c r="C392" s="161"/>
      <c r="D392" s="205"/>
      <c r="E392" s="385" t="s">
        <v>629</v>
      </c>
      <c r="F392" s="386" t="s">
        <v>76</v>
      </c>
      <c r="G392" s="387" t="s">
        <v>58</v>
      </c>
      <c r="H392" s="388"/>
      <c r="I392" s="107"/>
      <c r="J392" s="107"/>
      <c r="K392" s="154"/>
      <c r="L392" s="154"/>
      <c r="M392" s="155"/>
      <c r="N392" s="4"/>
    </row>
    <row r="393" spans="1:40" x14ac:dyDescent="0.15">
      <c r="A393" s="31"/>
      <c r="B393" s="31"/>
      <c r="C393" s="96"/>
      <c r="D393" s="97"/>
      <c r="E393" s="98"/>
      <c r="F393" s="99"/>
      <c r="G393" s="100"/>
      <c r="H393" s="99"/>
      <c r="I393" s="101"/>
      <c r="J393" s="102"/>
      <c r="K393" s="236"/>
      <c r="L393" s="236"/>
      <c r="M393" s="237"/>
      <c r="N393" s="4" t="str">
        <f ca="1">IF(YEAR(L398)=YEAR(TODAY()),IF(MONTH(L398)-MONTH(TODAY())&gt;0,IF(MONTH(L398)-MONTH(TODAY())&lt;=3,"Renovar Contrato?",""),""),"")</f>
        <v/>
      </c>
      <c r="O393" s="47" t="e">
        <f>SUM(P393:AN393)</f>
        <v>#REF!</v>
      </c>
      <c r="P393" s="22" t="e">
        <f t="shared" ref="P393:AN393" si="167">SUM(P395:P510)</f>
        <v>#REF!</v>
      </c>
      <c r="Q393" s="22" t="e">
        <f t="shared" si="167"/>
        <v>#REF!</v>
      </c>
      <c r="R393" s="22" t="e">
        <f t="shared" si="167"/>
        <v>#REF!</v>
      </c>
      <c r="S393" s="22" t="e">
        <f t="shared" si="167"/>
        <v>#REF!</v>
      </c>
      <c r="T393" s="22" t="e">
        <f t="shared" si="167"/>
        <v>#REF!</v>
      </c>
      <c r="U393" s="22" t="e">
        <f t="shared" si="167"/>
        <v>#REF!</v>
      </c>
      <c r="V393" s="22" t="e">
        <f t="shared" si="167"/>
        <v>#REF!</v>
      </c>
      <c r="W393" s="22" t="e">
        <f t="shared" si="167"/>
        <v>#REF!</v>
      </c>
      <c r="X393" s="22" t="e">
        <f t="shared" si="167"/>
        <v>#REF!</v>
      </c>
      <c r="Y393" s="22" t="e">
        <f t="shared" si="167"/>
        <v>#REF!</v>
      </c>
      <c r="Z393" s="22" t="e">
        <f t="shared" si="167"/>
        <v>#REF!</v>
      </c>
      <c r="AA393" s="22" t="e">
        <f t="shared" si="167"/>
        <v>#REF!</v>
      </c>
      <c r="AB393" s="22" t="e">
        <f t="shared" si="167"/>
        <v>#REF!</v>
      </c>
      <c r="AC393" s="22" t="e">
        <f t="shared" si="167"/>
        <v>#REF!</v>
      </c>
      <c r="AD393" s="22" t="e">
        <f t="shared" si="167"/>
        <v>#REF!</v>
      </c>
      <c r="AE393" s="22" t="e">
        <f t="shared" si="167"/>
        <v>#REF!</v>
      </c>
      <c r="AF393" s="22" t="e">
        <f t="shared" si="167"/>
        <v>#REF!</v>
      </c>
      <c r="AG393" s="22" t="e">
        <f t="shared" si="167"/>
        <v>#REF!</v>
      </c>
      <c r="AH393" s="22" t="e">
        <f t="shared" si="167"/>
        <v>#REF!</v>
      </c>
      <c r="AI393" s="22" t="e">
        <f t="shared" si="167"/>
        <v>#REF!</v>
      </c>
      <c r="AJ393" s="22" t="e">
        <f t="shared" si="167"/>
        <v>#REF!</v>
      </c>
      <c r="AK393" s="22" t="e">
        <f t="shared" si="167"/>
        <v>#REF!</v>
      </c>
      <c r="AL393" s="22" t="e">
        <f t="shared" si="167"/>
        <v>#REF!</v>
      </c>
      <c r="AM393" s="22" t="e">
        <f t="shared" si="167"/>
        <v>#REF!</v>
      </c>
      <c r="AN393" s="22" t="e">
        <f t="shared" si="167"/>
        <v>#REF!</v>
      </c>
    </row>
    <row r="394" spans="1:40" x14ac:dyDescent="0.15">
      <c r="A394" s="65" t="s">
        <v>568</v>
      </c>
      <c r="B394" s="65" t="s">
        <v>61</v>
      </c>
      <c r="C394" s="221" t="s">
        <v>540</v>
      </c>
      <c r="D394" s="69" t="s">
        <v>64</v>
      </c>
      <c r="E394" s="93"/>
      <c r="F394" s="94"/>
      <c r="G394" s="95"/>
      <c r="H394" s="92"/>
      <c r="I394" s="91">
        <f>SUM(I395:I397)</f>
        <v>8</v>
      </c>
      <c r="J394" s="88">
        <f>I394/2</f>
        <v>4</v>
      </c>
      <c r="K394" s="231" t="s">
        <v>674</v>
      </c>
      <c r="L394" s="62">
        <v>44619</v>
      </c>
      <c r="M394" s="239">
        <v>0.3</v>
      </c>
      <c r="N394" s="4" t="str">
        <f ca="1">IF(YEAR(L399)=YEAR(TODAY()),IF(MONTH(L399)-MONTH(TODAY())&gt;0,IF(MONTH(L399)-MONTH(TODAY())&lt;=3,"Renovar Contrato?",""),""),"")</f>
        <v>Renovar Contrato?</v>
      </c>
      <c r="O394" s="47" t="e">
        <f>SUM(P394:AN394)</f>
        <v>#REF!</v>
      </c>
      <c r="P394" s="21" t="e">
        <f>P393/24</f>
        <v>#REF!</v>
      </c>
      <c r="Q394" s="21" t="e">
        <f t="shared" ref="Q394:AJ394" si="168">Q393/24</f>
        <v>#REF!</v>
      </c>
      <c r="R394" s="21" t="e">
        <f t="shared" si="168"/>
        <v>#REF!</v>
      </c>
      <c r="S394" s="21" t="e">
        <f t="shared" si="168"/>
        <v>#REF!</v>
      </c>
      <c r="T394" s="21" t="e">
        <f t="shared" si="168"/>
        <v>#REF!</v>
      </c>
      <c r="U394" s="21" t="e">
        <f t="shared" si="168"/>
        <v>#REF!</v>
      </c>
      <c r="V394" s="21" t="e">
        <f t="shared" si="168"/>
        <v>#REF!</v>
      </c>
      <c r="W394" s="21" t="e">
        <f t="shared" si="168"/>
        <v>#REF!</v>
      </c>
      <c r="X394" s="21" t="e">
        <f t="shared" si="168"/>
        <v>#REF!</v>
      </c>
      <c r="Y394" s="21" t="e">
        <f t="shared" si="168"/>
        <v>#REF!</v>
      </c>
      <c r="Z394" s="21" t="e">
        <f t="shared" si="168"/>
        <v>#REF!</v>
      </c>
      <c r="AA394" s="21" t="e">
        <f t="shared" si="168"/>
        <v>#REF!</v>
      </c>
      <c r="AB394" s="21" t="e">
        <f t="shared" si="168"/>
        <v>#REF!</v>
      </c>
      <c r="AC394" s="21" t="e">
        <f t="shared" si="168"/>
        <v>#REF!</v>
      </c>
      <c r="AD394" s="21" t="e">
        <f t="shared" si="168"/>
        <v>#REF!</v>
      </c>
      <c r="AE394" s="21" t="e">
        <f t="shared" si="168"/>
        <v>#REF!</v>
      </c>
      <c r="AF394" s="21" t="e">
        <f t="shared" si="168"/>
        <v>#REF!</v>
      </c>
      <c r="AG394" s="21" t="e">
        <f t="shared" si="168"/>
        <v>#REF!</v>
      </c>
      <c r="AH394" s="21" t="e">
        <f t="shared" si="168"/>
        <v>#REF!</v>
      </c>
      <c r="AI394" s="21" t="e">
        <f t="shared" si="168"/>
        <v>#REF!</v>
      </c>
      <c r="AJ394" s="21" t="e">
        <f t="shared" si="168"/>
        <v>#REF!</v>
      </c>
      <c r="AK394" s="21" t="e">
        <f>AK393/24</f>
        <v>#REF!</v>
      </c>
      <c r="AL394" s="21" t="e">
        <f>AL393/24</f>
        <v>#REF!</v>
      </c>
      <c r="AM394" s="21" t="e">
        <f t="shared" ref="AM394:AN394" si="169">AM393/24</f>
        <v>#REF!</v>
      </c>
      <c r="AN394" s="21" t="e">
        <f t="shared" si="169"/>
        <v>#REF!</v>
      </c>
    </row>
    <row r="395" spans="1:40" x14ac:dyDescent="0.15">
      <c r="B395" s="29"/>
      <c r="C395" s="197" t="s">
        <v>572</v>
      </c>
      <c r="D395" s="23"/>
      <c r="E395" s="105" t="s">
        <v>602</v>
      </c>
      <c r="F395" s="220" t="s">
        <v>76</v>
      </c>
      <c r="G395" s="60" t="s">
        <v>56</v>
      </c>
      <c r="H395" s="59">
        <v>2</v>
      </c>
      <c r="I395" s="107">
        <f>SUM(H395:H396)</f>
        <v>4</v>
      </c>
      <c r="K395" s="231">
        <v>44620</v>
      </c>
      <c r="L395" s="231">
        <v>44819</v>
      </c>
      <c r="M395" s="239">
        <v>0.3</v>
      </c>
      <c r="N395" s="4" t="str">
        <f ca="1">IF(YEAR(L400)=YEAR(TODAY()),IF(MONTH(L400)-MONTH(TODAY())&gt;0,IF(MONTH(L400)-MONTH(TODAY())&lt;=3,"Renovar Contrato?",""),""),"")</f>
        <v/>
      </c>
      <c r="P395" s="28" t="str">
        <f t="shared" ref="P395:AE397" si="170">IF($F395=P$1,$H395," ")</f>
        <v xml:space="preserve"> </v>
      </c>
      <c r="Q395" s="28" t="str">
        <f t="shared" si="170"/>
        <v xml:space="preserve"> </v>
      </c>
      <c r="R395" s="28" t="str">
        <f t="shared" si="170"/>
        <v xml:space="preserve"> </v>
      </c>
      <c r="S395" s="28" t="str">
        <f t="shared" si="170"/>
        <v xml:space="preserve"> </v>
      </c>
      <c r="T395" s="28" t="str">
        <f t="shared" si="170"/>
        <v xml:space="preserve"> </v>
      </c>
      <c r="U395" s="28" t="str">
        <f t="shared" si="170"/>
        <v xml:space="preserve"> </v>
      </c>
      <c r="V395" s="28" t="str">
        <f t="shared" si="170"/>
        <v xml:space="preserve"> </v>
      </c>
      <c r="W395" s="28" t="str">
        <f t="shared" si="170"/>
        <v xml:space="preserve"> </v>
      </c>
      <c r="X395" s="28" t="str">
        <f t="shared" si="170"/>
        <v xml:space="preserve"> </v>
      </c>
      <c r="Y395" s="28" t="str">
        <f t="shared" si="170"/>
        <v xml:space="preserve"> </v>
      </c>
      <c r="Z395" s="28" t="str">
        <f t="shared" si="170"/>
        <v xml:space="preserve"> </v>
      </c>
      <c r="AA395" s="28" t="str">
        <f t="shared" si="170"/>
        <v xml:space="preserve"> </v>
      </c>
      <c r="AB395" s="28" t="str">
        <f t="shared" si="170"/>
        <v xml:space="preserve"> </v>
      </c>
      <c r="AC395" s="28" t="str">
        <f t="shared" si="170"/>
        <v xml:space="preserve"> </v>
      </c>
      <c r="AD395" s="28" t="str">
        <f t="shared" si="170"/>
        <v xml:space="preserve"> </v>
      </c>
      <c r="AE395" s="28" t="str">
        <f t="shared" si="170"/>
        <v xml:space="preserve"> </v>
      </c>
      <c r="AF395" s="28" t="str">
        <f t="shared" ref="AF395:AN397" si="171">IF($F395=AF$1,$H395," ")</f>
        <v xml:space="preserve"> </v>
      </c>
      <c r="AG395" s="28" t="str">
        <f t="shared" si="171"/>
        <v xml:space="preserve"> </v>
      </c>
      <c r="AH395" s="28" t="str">
        <f t="shared" si="171"/>
        <v xml:space="preserve"> </v>
      </c>
      <c r="AI395" s="28" t="str">
        <f t="shared" si="171"/>
        <v xml:space="preserve"> </v>
      </c>
      <c r="AJ395" s="28" t="str">
        <f t="shared" si="171"/>
        <v xml:space="preserve"> </v>
      </c>
      <c r="AK395" s="28" t="str">
        <f t="shared" si="171"/>
        <v xml:space="preserve"> </v>
      </c>
      <c r="AL395" s="28">
        <f t="shared" si="171"/>
        <v>2</v>
      </c>
      <c r="AM395" s="28" t="str">
        <f t="shared" si="171"/>
        <v xml:space="preserve"> </v>
      </c>
      <c r="AN395" s="28" t="str">
        <f t="shared" si="171"/>
        <v xml:space="preserve"> </v>
      </c>
    </row>
    <row r="396" spans="1:40" x14ac:dyDescent="0.15">
      <c r="B396" s="29"/>
      <c r="C396" s="343" t="s">
        <v>559</v>
      </c>
      <c r="D396" s="23"/>
      <c r="E396" s="105" t="s">
        <v>603</v>
      </c>
      <c r="F396" s="220" t="s">
        <v>76</v>
      </c>
      <c r="G396" s="60" t="s">
        <v>56</v>
      </c>
      <c r="H396" s="59">
        <v>2</v>
      </c>
      <c r="I396" s="107"/>
      <c r="K396" s="379"/>
      <c r="L396" s="379"/>
      <c r="M396" s="379"/>
      <c r="N396" s="4"/>
    </row>
    <row r="397" spans="1:40" x14ac:dyDescent="0.15">
      <c r="C397" s="343"/>
      <c r="D397" s="23"/>
      <c r="E397" s="416" t="s">
        <v>709</v>
      </c>
      <c r="F397" s="130" t="s">
        <v>275</v>
      </c>
      <c r="G397" s="76" t="s">
        <v>58</v>
      </c>
      <c r="H397" s="59">
        <v>4</v>
      </c>
      <c r="I397" s="107">
        <f>SUM(H397:H397)</f>
        <v>4</v>
      </c>
      <c r="K397" s="379"/>
      <c r="L397" s="379"/>
      <c r="M397" s="379"/>
      <c r="N397" s="4"/>
      <c r="P397" s="28" t="str">
        <f t="shared" si="170"/>
        <v xml:space="preserve"> </v>
      </c>
      <c r="Q397" s="28" t="str">
        <f t="shared" si="170"/>
        <v xml:space="preserve"> </v>
      </c>
      <c r="R397" s="28" t="str">
        <f t="shared" si="170"/>
        <v xml:space="preserve"> </v>
      </c>
      <c r="S397" s="28" t="str">
        <f t="shared" si="170"/>
        <v xml:space="preserve"> </v>
      </c>
      <c r="T397" s="28" t="str">
        <f t="shared" si="170"/>
        <v xml:space="preserve"> </v>
      </c>
      <c r="U397" s="28" t="str">
        <f t="shared" si="170"/>
        <v xml:space="preserve"> </v>
      </c>
      <c r="V397" s="28" t="str">
        <f t="shared" si="170"/>
        <v xml:space="preserve"> </v>
      </c>
      <c r="W397" s="28" t="str">
        <f t="shared" si="170"/>
        <v xml:space="preserve"> </v>
      </c>
      <c r="X397" s="28" t="str">
        <f t="shared" si="170"/>
        <v xml:space="preserve"> </v>
      </c>
      <c r="Y397" s="28" t="str">
        <f t="shared" si="170"/>
        <v xml:space="preserve"> </v>
      </c>
      <c r="Z397" s="28" t="str">
        <f t="shared" si="170"/>
        <v xml:space="preserve"> </v>
      </c>
      <c r="AA397" s="28" t="str">
        <f t="shared" si="170"/>
        <v xml:space="preserve"> </v>
      </c>
      <c r="AB397" s="28" t="str">
        <f t="shared" si="170"/>
        <v xml:space="preserve"> </v>
      </c>
      <c r="AC397" s="28" t="str">
        <f t="shared" si="170"/>
        <v xml:space="preserve"> </v>
      </c>
      <c r="AD397" s="28" t="str">
        <f t="shared" si="170"/>
        <v xml:space="preserve"> </v>
      </c>
      <c r="AE397" s="28" t="str">
        <f t="shared" si="170"/>
        <v xml:space="preserve"> </v>
      </c>
      <c r="AF397" s="28" t="str">
        <f t="shared" si="171"/>
        <v xml:space="preserve"> </v>
      </c>
      <c r="AG397" s="28" t="str">
        <f t="shared" si="171"/>
        <v xml:space="preserve"> </v>
      </c>
      <c r="AH397" s="28" t="str">
        <f t="shared" si="171"/>
        <v xml:space="preserve"> </v>
      </c>
      <c r="AI397" s="28" t="str">
        <f t="shared" si="171"/>
        <v xml:space="preserve"> </v>
      </c>
      <c r="AJ397" s="28" t="str">
        <f t="shared" si="171"/>
        <v xml:space="preserve"> </v>
      </c>
      <c r="AK397" s="28" t="str">
        <f t="shared" si="171"/>
        <v xml:space="preserve"> </v>
      </c>
      <c r="AL397" s="28" t="str">
        <f t="shared" si="171"/>
        <v xml:space="preserve"> </v>
      </c>
      <c r="AM397" s="28" t="str">
        <f t="shared" si="171"/>
        <v xml:space="preserve"> </v>
      </c>
      <c r="AN397" s="28" t="str">
        <f t="shared" si="171"/>
        <v xml:space="preserve"> </v>
      </c>
    </row>
    <row r="398" spans="1:40" x14ac:dyDescent="0.15">
      <c r="A398" s="31"/>
      <c r="B398" s="31"/>
      <c r="C398" s="96"/>
      <c r="D398" s="97"/>
      <c r="E398" s="98"/>
      <c r="F398" s="99"/>
      <c r="G398" s="100"/>
      <c r="H398" s="99"/>
      <c r="I398" s="101"/>
      <c r="J398" s="102"/>
      <c r="K398" s="236"/>
      <c r="L398" s="236"/>
      <c r="M398" s="237"/>
      <c r="N398" s="4" t="e">
        <f ca="1">IF(YEAR(#REF!)=YEAR(TODAY()),IF(MONTH(#REF!)-MONTH(TODAY())&gt;0,IF(MONTH(#REF!)-MONTH(TODAY())&lt;=3,"Renovar Contrato?",""),""),"")</f>
        <v>#REF!</v>
      </c>
      <c r="O398" s="47" t="e">
        <f>SUM(P398:AN398)</f>
        <v>#REF!</v>
      </c>
      <c r="P398" s="22" t="e">
        <f t="shared" ref="P398:AN398" si="172">SUM(P400:P512)</f>
        <v>#REF!</v>
      </c>
      <c r="Q398" s="22" t="e">
        <f t="shared" si="172"/>
        <v>#REF!</v>
      </c>
      <c r="R398" s="22" t="e">
        <f t="shared" si="172"/>
        <v>#REF!</v>
      </c>
      <c r="S398" s="22" t="e">
        <f t="shared" si="172"/>
        <v>#REF!</v>
      </c>
      <c r="T398" s="22" t="e">
        <f t="shared" si="172"/>
        <v>#REF!</v>
      </c>
      <c r="U398" s="22" t="e">
        <f t="shared" si="172"/>
        <v>#REF!</v>
      </c>
      <c r="V398" s="22" t="e">
        <f t="shared" si="172"/>
        <v>#REF!</v>
      </c>
      <c r="W398" s="22" t="e">
        <f t="shared" si="172"/>
        <v>#REF!</v>
      </c>
      <c r="X398" s="22" t="e">
        <f t="shared" si="172"/>
        <v>#REF!</v>
      </c>
      <c r="Y398" s="22" t="e">
        <f t="shared" si="172"/>
        <v>#REF!</v>
      </c>
      <c r="Z398" s="22" t="e">
        <f t="shared" si="172"/>
        <v>#REF!</v>
      </c>
      <c r="AA398" s="22" t="e">
        <f t="shared" si="172"/>
        <v>#REF!</v>
      </c>
      <c r="AB398" s="22" t="e">
        <f t="shared" si="172"/>
        <v>#REF!</v>
      </c>
      <c r="AC398" s="22" t="e">
        <f t="shared" si="172"/>
        <v>#REF!</v>
      </c>
      <c r="AD398" s="22" t="e">
        <f t="shared" si="172"/>
        <v>#REF!</v>
      </c>
      <c r="AE398" s="22" t="e">
        <f t="shared" si="172"/>
        <v>#REF!</v>
      </c>
      <c r="AF398" s="22" t="e">
        <f t="shared" si="172"/>
        <v>#REF!</v>
      </c>
      <c r="AG398" s="22" t="e">
        <f t="shared" si="172"/>
        <v>#REF!</v>
      </c>
      <c r="AH398" s="22" t="e">
        <f t="shared" si="172"/>
        <v>#REF!</v>
      </c>
      <c r="AI398" s="22" t="e">
        <f t="shared" si="172"/>
        <v>#REF!</v>
      </c>
      <c r="AJ398" s="22" t="e">
        <f t="shared" si="172"/>
        <v>#REF!</v>
      </c>
      <c r="AK398" s="22" t="e">
        <f t="shared" si="172"/>
        <v>#REF!</v>
      </c>
      <c r="AL398" s="22" t="e">
        <f t="shared" si="172"/>
        <v>#REF!</v>
      </c>
      <c r="AM398" s="22" t="e">
        <f t="shared" si="172"/>
        <v>#REF!</v>
      </c>
      <c r="AN398" s="22" t="e">
        <f t="shared" si="172"/>
        <v>#REF!</v>
      </c>
    </row>
    <row r="399" spans="1:40" x14ac:dyDescent="0.15">
      <c r="A399" s="65" t="s">
        <v>256</v>
      </c>
      <c r="B399" s="65" t="s">
        <v>61</v>
      </c>
      <c r="C399" s="221" t="s">
        <v>242</v>
      </c>
      <c r="D399" s="69" t="s">
        <v>64</v>
      </c>
      <c r="E399" s="93"/>
      <c r="F399" s="94"/>
      <c r="G399" s="95"/>
      <c r="H399" s="92"/>
      <c r="I399" s="91">
        <f>SUM(I400:I402)</f>
        <v>9</v>
      </c>
      <c r="J399" s="88">
        <f>I399/2</f>
        <v>4.5</v>
      </c>
      <c r="K399" s="231" t="s">
        <v>564</v>
      </c>
      <c r="L399" s="62">
        <v>44619</v>
      </c>
      <c r="M399" s="239">
        <v>0.4</v>
      </c>
      <c r="N399" s="4" t="e">
        <f ca="1">IF(YEAR(#REF!)=YEAR(TODAY()),IF(MONTH(#REF!)-MONTH(TODAY())&gt;0,IF(MONTH(#REF!)-MONTH(TODAY())&lt;=3,"Renovar Contrato?",""),""),"")</f>
        <v>#REF!</v>
      </c>
      <c r="O399" s="47" t="e">
        <f>SUM(P399:AN399)</f>
        <v>#REF!</v>
      </c>
      <c r="P399" s="21" t="e">
        <f>P398/24</f>
        <v>#REF!</v>
      </c>
      <c r="Q399" s="21" t="e">
        <f t="shared" ref="Q399:AJ399" si="173">Q398/24</f>
        <v>#REF!</v>
      </c>
      <c r="R399" s="21" t="e">
        <f t="shared" si="173"/>
        <v>#REF!</v>
      </c>
      <c r="S399" s="21" t="e">
        <f t="shared" si="173"/>
        <v>#REF!</v>
      </c>
      <c r="T399" s="21" t="e">
        <f t="shared" si="173"/>
        <v>#REF!</v>
      </c>
      <c r="U399" s="21" t="e">
        <f t="shared" si="173"/>
        <v>#REF!</v>
      </c>
      <c r="V399" s="21" t="e">
        <f t="shared" si="173"/>
        <v>#REF!</v>
      </c>
      <c r="W399" s="21" t="e">
        <f t="shared" si="173"/>
        <v>#REF!</v>
      </c>
      <c r="X399" s="21" t="e">
        <f t="shared" si="173"/>
        <v>#REF!</v>
      </c>
      <c r="Y399" s="21" t="e">
        <f t="shared" si="173"/>
        <v>#REF!</v>
      </c>
      <c r="Z399" s="21" t="e">
        <f t="shared" si="173"/>
        <v>#REF!</v>
      </c>
      <c r="AA399" s="21" t="e">
        <f t="shared" si="173"/>
        <v>#REF!</v>
      </c>
      <c r="AB399" s="21" t="e">
        <f t="shared" si="173"/>
        <v>#REF!</v>
      </c>
      <c r="AC399" s="21" t="e">
        <f t="shared" si="173"/>
        <v>#REF!</v>
      </c>
      <c r="AD399" s="21" t="e">
        <f t="shared" si="173"/>
        <v>#REF!</v>
      </c>
      <c r="AE399" s="21" t="e">
        <f t="shared" si="173"/>
        <v>#REF!</v>
      </c>
      <c r="AF399" s="21" t="e">
        <f t="shared" si="173"/>
        <v>#REF!</v>
      </c>
      <c r="AG399" s="21" t="e">
        <f t="shared" si="173"/>
        <v>#REF!</v>
      </c>
      <c r="AH399" s="21" t="e">
        <f t="shared" si="173"/>
        <v>#REF!</v>
      </c>
      <c r="AI399" s="21" t="e">
        <f t="shared" si="173"/>
        <v>#REF!</v>
      </c>
      <c r="AJ399" s="21" t="e">
        <f t="shared" si="173"/>
        <v>#REF!</v>
      </c>
      <c r="AK399" s="21" t="e">
        <f>AK398/24</f>
        <v>#REF!</v>
      </c>
      <c r="AL399" s="21" t="e">
        <f>AL398/24</f>
        <v>#REF!</v>
      </c>
      <c r="AM399" s="21" t="e">
        <f t="shared" ref="AM399:AN399" si="174">AM398/24</f>
        <v>#REF!</v>
      </c>
      <c r="AN399" s="21" t="e">
        <f t="shared" si="174"/>
        <v>#REF!</v>
      </c>
    </row>
    <row r="400" spans="1:40" x14ac:dyDescent="0.15">
      <c r="B400" s="29"/>
      <c r="C400" s="197" t="s">
        <v>572</v>
      </c>
      <c r="D400" s="23"/>
      <c r="E400" s="105" t="s">
        <v>273</v>
      </c>
      <c r="F400" s="59" t="s">
        <v>14</v>
      </c>
      <c r="G400" s="106" t="s">
        <v>55</v>
      </c>
      <c r="H400" s="61">
        <v>2</v>
      </c>
      <c r="I400" s="107">
        <f>SUM(H400:H401)</f>
        <v>5</v>
      </c>
      <c r="K400" s="231">
        <v>44620</v>
      </c>
      <c r="L400" s="231">
        <v>44819</v>
      </c>
      <c r="M400" s="239">
        <v>0.3</v>
      </c>
      <c r="N400" s="4" t="e">
        <f ca="1">IF(YEAR(#REF!)=YEAR(TODAY()),IF(MONTH(#REF!)-MONTH(TODAY())&gt;0,IF(MONTH(#REF!)-MONTH(TODAY())&lt;=3,"Renovar Contrato?",""),""),"")</f>
        <v>#REF!</v>
      </c>
      <c r="P400" s="28" t="str">
        <f t="shared" ref="P400:AE402" si="175">IF($F400=P$1,$H400," ")</f>
        <v xml:space="preserve"> </v>
      </c>
      <c r="Q400" s="28" t="str">
        <f t="shared" si="175"/>
        <v xml:space="preserve"> </v>
      </c>
      <c r="R400" s="28" t="str">
        <f t="shared" si="175"/>
        <v xml:space="preserve"> </v>
      </c>
      <c r="S400" s="28" t="str">
        <f t="shared" si="175"/>
        <v xml:space="preserve"> </v>
      </c>
      <c r="T400" s="28">
        <f t="shared" si="175"/>
        <v>2</v>
      </c>
      <c r="U400" s="28" t="str">
        <f t="shared" si="175"/>
        <v xml:space="preserve"> </v>
      </c>
      <c r="V400" s="28" t="str">
        <f t="shared" si="175"/>
        <v xml:space="preserve"> </v>
      </c>
      <c r="W400" s="28" t="str">
        <f t="shared" si="175"/>
        <v xml:space="preserve"> </v>
      </c>
      <c r="X400" s="28" t="str">
        <f t="shared" si="175"/>
        <v xml:space="preserve"> </v>
      </c>
      <c r="Y400" s="28" t="str">
        <f t="shared" si="175"/>
        <v xml:space="preserve"> </v>
      </c>
      <c r="Z400" s="28" t="str">
        <f t="shared" si="175"/>
        <v xml:space="preserve"> </v>
      </c>
      <c r="AA400" s="28" t="str">
        <f t="shared" si="175"/>
        <v xml:space="preserve"> </v>
      </c>
      <c r="AB400" s="28" t="str">
        <f t="shared" si="175"/>
        <v xml:space="preserve"> </v>
      </c>
      <c r="AC400" s="28" t="str">
        <f t="shared" si="175"/>
        <v xml:space="preserve"> </v>
      </c>
      <c r="AD400" s="28" t="str">
        <f t="shared" si="175"/>
        <v xml:space="preserve"> </v>
      </c>
      <c r="AE400" s="28" t="str">
        <f t="shared" si="175"/>
        <v xml:space="preserve"> </v>
      </c>
      <c r="AF400" s="28" t="str">
        <f t="shared" ref="AF400:AN402" si="176">IF($F400=AF$1,$H400," ")</f>
        <v xml:space="preserve"> </v>
      </c>
      <c r="AG400" s="28" t="str">
        <f t="shared" si="176"/>
        <v xml:space="preserve"> </v>
      </c>
      <c r="AH400" s="28" t="str">
        <f t="shared" si="176"/>
        <v xml:space="preserve"> </v>
      </c>
      <c r="AI400" s="28" t="str">
        <f t="shared" si="176"/>
        <v xml:space="preserve"> </v>
      </c>
      <c r="AJ400" s="28" t="str">
        <f t="shared" si="176"/>
        <v xml:space="preserve"> </v>
      </c>
      <c r="AK400" s="28" t="str">
        <f t="shared" si="176"/>
        <v xml:space="preserve"> </v>
      </c>
      <c r="AL400" s="28" t="str">
        <f t="shared" si="176"/>
        <v xml:space="preserve"> </v>
      </c>
      <c r="AM400" s="28" t="str">
        <f t="shared" si="176"/>
        <v xml:space="preserve"> </v>
      </c>
      <c r="AN400" s="28" t="str">
        <f t="shared" si="176"/>
        <v xml:space="preserve"> </v>
      </c>
    </row>
    <row r="401" spans="1:40" x14ac:dyDescent="0.15">
      <c r="C401" s="343" t="s">
        <v>558</v>
      </c>
      <c r="D401" s="23"/>
      <c r="E401" s="105" t="s">
        <v>251</v>
      </c>
      <c r="F401" s="61" t="s">
        <v>14</v>
      </c>
      <c r="G401" s="60" t="s">
        <v>55</v>
      </c>
      <c r="H401" s="59">
        <v>3</v>
      </c>
      <c r="I401" s="107"/>
      <c r="K401" s="379"/>
      <c r="L401" s="379"/>
      <c r="M401" s="379"/>
      <c r="N401" s="4" t="str">
        <f t="shared" ref="N401" ca="1" si="177">IF(YEAR(L401)=YEAR(TODAY()),IF(MONTH(L401)-MONTH(TODAY())&gt;0,IF(MONTH(L401)-MONTH(TODAY())&lt;=3,"Renovar Contrato?",""),""),"")</f>
        <v/>
      </c>
      <c r="P401" s="28" t="str">
        <f t="shared" si="175"/>
        <v xml:space="preserve"> </v>
      </c>
      <c r="Q401" s="28" t="str">
        <f t="shared" si="175"/>
        <v xml:space="preserve"> </v>
      </c>
      <c r="R401" s="28" t="str">
        <f t="shared" si="175"/>
        <v xml:space="preserve"> </v>
      </c>
      <c r="S401" s="28" t="str">
        <f t="shared" si="175"/>
        <v xml:space="preserve"> </v>
      </c>
      <c r="T401" s="28">
        <f t="shared" si="175"/>
        <v>3</v>
      </c>
      <c r="U401" s="28" t="str">
        <f t="shared" si="175"/>
        <v xml:space="preserve"> </v>
      </c>
      <c r="V401" s="28" t="str">
        <f t="shared" si="175"/>
        <v xml:space="preserve"> </v>
      </c>
      <c r="W401" s="28" t="str">
        <f t="shared" si="175"/>
        <v xml:space="preserve"> </v>
      </c>
      <c r="X401" s="28" t="str">
        <f t="shared" si="175"/>
        <v xml:space="preserve"> </v>
      </c>
      <c r="Y401" s="28" t="str">
        <f t="shared" si="175"/>
        <v xml:space="preserve"> </v>
      </c>
      <c r="Z401" s="28" t="str">
        <f t="shared" si="175"/>
        <v xml:space="preserve"> </v>
      </c>
      <c r="AA401" s="28" t="str">
        <f t="shared" si="175"/>
        <v xml:space="preserve"> </v>
      </c>
      <c r="AB401" s="28" t="str">
        <f t="shared" si="175"/>
        <v xml:space="preserve"> </v>
      </c>
      <c r="AC401" s="28" t="str">
        <f t="shared" si="175"/>
        <v xml:space="preserve"> </v>
      </c>
      <c r="AD401" s="28" t="str">
        <f t="shared" si="175"/>
        <v xml:space="preserve"> </v>
      </c>
      <c r="AE401" s="28" t="str">
        <f t="shared" si="175"/>
        <v xml:space="preserve"> </v>
      </c>
      <c r="AF401" s="28" t="str">
        <f t="shared" si="176"/>
        <v xml:space="preserve"> </v>
      </c>
      <c r="AG401" s="28" t="str">
        <f t="shared" si="176"/>
        <v xml:space="preserve"> </v>
      </c>
      <c r="AH401" s="28" t="str">
        <f t="shared" si="176"/>
        <v xml:space="preserve"> </v>
      </c>
      <c r="AI401" s="28" t="str">
        <f t="shared" si="176"/>
        <v xml:space="preserve"> </v>
      </c>
      <c r="AJ401" s="28" t="str">
        <f t="shared" si="176"/>
        <v xml:space="preserve"> </v>
      </c>
      <c r="AK401" s="28" t="str">
        <f t="shared" si="176"/>
        <v xml:space="preserve"> </v>
      </c>
      <c r="AL401" s="28" t="str">
        <f t="shared" si="176"/>
        <v xml:space="preserve"> </v>
      </c>
      <c r="AM401" s="28" t="str">
        <f t="shared" si="176"/>
        <v xml:space="preserve"> </v>
      </c>
      <c r="AN401" s="28" t="str">
        <f t="shared" si="176"/>
        <v xml:space="preserve"> </v>
      </c>
    </row>
    <row r="402" spans="1:40" x14ac:dyDescent="0.15">
      <c r="C402" s="161"/>
      <c r="D402" s="23"/>
      <c r="E402" s="105" t="s">
        <v>274</v>
      </c>
      <c r="F402" s="59" t="s">
        <v>14</v>
      </c>
      <c r="G402" s="106" t="s">
        <v>58</v>
      </c>
      <c r="H402" s="61">
        <v>2</v>
      </c>
      <c r="I402" s="107">
        <f>SUM(H402:H403)</f>
        <v>4</v>
      </c>
      <c r="K402" s="379"/>
      <c r="L402" s="379"/>
      <c r="M402" s="379"/>
      <c r="N402" s="4"/>
      <c r="P402" s="28" t="str">
        <f t="shared" si="175"/>
        <v xml:space="preserve"> </v>
      </c>
      <c r="Q402" s="28" t="str">
        <f t="shared" si="175"/>
        <v xml:space="preserve"> </v>
      </c>
      <c r="R402" s="28" t="str">
        <f t="shared" si="175"/>
        <v xml:space="preserve"> </v>
      </c>
      <c r="S402" s="28" t="str">
        <f t="shared" si="175"/>
        <v xml:space="preserve"> </v>
      </c>
      <c r="T402" s="28">
        <f t="shared" si="175"/>
        <v>2</v>
      </c>
      <c r="U402" s="28" t="str">
        <f t="shared" si="175"/>
        <v xml:space="preserve"> </v>
      </c>
      <c r="V402" s="28" t="str">
        <f t="shared" si="175"/>
        <v xml:space="preserve"> </v>
      </c>
      <c r="W402" s="28" t="str">
        <f t="shared" si="175"/>
        <v xml:space="preserve"> </v>
      </c>
      <c r="X402" s="28" t="str">
        <f t="shared" si="175"/>
        <v xml:space="preserve"> </v>
      </c>
      <c r="Y402" s="28" t="str">
        <f t="shared" si="175"/>
        <v xml:space="preserve"> </v>
      </c>
      <c r="Z402" s="28" t="str">
        <f t="shared" si="175"/>
        <v xml:space="preserve"> </v>
      </c>
      <c r="AA402" s="28" t="str">
        <f t="shared" si="175"/>
        <v xml:space="preserve"> </v>
      </c>
      <c r="AB402" s="28" t="str">
        <f t="shared" si="175"/>
        <v xml:space="preserve"> </v>
      </c>
      <c r="AC402" s="28" t="str">
        <f t="shared" si="175"/>
        <v xml:space="preserve"> </v>
      </c>
      <c r="AD402" s="28" t="str">
        <f t="shared" si="175"/>
        <v xml:space="preserve"> </v>
      </c>
      <c r="AE402" s="28" t="str">
        <f t="shared" si="175"/>
        <v xml:space="preserve"> </v>
      </c>
      <c r="AF402" s="28" t="str">
        <f t="shared" si="176"/>
        <v xml:space="preserve"> </v>
      </c>
      <c r="AG402" s="28" t="str">
        <f t="shared" si="176"/>
        <v xml:space="preserve"> </v>
      </c>
      <c r="AH402" s="28" t="str">
        <f t="shared" si="176"/>
        <v xml:space="preserve"> </v>
      </c>
      <c r="AI402" s="28" t="str">
        <f t="shared" si="176"/>
        <v xml:space="preserve"> </v>
      </c>
      <c r="AJ402" s="28" t="str">
        <f t="shared" si="176"/>
        <v xml:space="preserve"> </v>
      </c>
      <c r="AK402" s="28" t="str">
        <f t="shared" si="176"/>
        <v xml:space="preserve"> </v>
      </c>
      <c r="AL402" s="28" t="str">
        <f t="shared" si="176"/>
        <v xml:space="preserve"> </v>
      </c>
      <c r="AM402" s="28" t="str">
        <f t="shared" si="176"/>
        <v xml:space="preserve"> </v>
      </c>
      <c r="AN402" s="28" t="str">
        <f t="shared" si="176"/>
        <v xml:space="preserve"> </v>
      </c>
    </row>
    <row r="403" spans="1:40" x14ac:dyDescent="0.15">
      <c r="C403" s="30"/>
      <c r="D403" s="23"/>
      <c r="E403" s="105" t="s">
        <v>243</v>
      </c>
      <c r="F403" s="61" t="s">
        <v>14</v>
      </c>
      <c r="G403" s="60" t="s">
        <v>58</v>
      </c>
      <c r="H403" s="59">
        <v>2</v>
      </c>
      <c r="I403" s="107"/>
      <c r="K403" s="379"/>
      <c r="L403" s="379"/>
      <c r="M403" s="379"/>
      <c r="N403" s="4"/>
    </row>
    <row r="404" spans="1:40" x14ac:dyDescent="0.15">
      <c r="A404" s="255"/>
      <c r="B404" s="255"/>
      <c r="C404" s="256"/>
      <c r="D404" s="257"/>
      <c r="E404" s="258"/>
      <c r="F404" s="259"/>
      <c r="G404" s="260"/>
      <c r="H404" s="259"/>
      <c r="I404" s="261"/>
      <c r="J404" s="262"/>
      <c r="K404" s="236"/>
      <c r="L404" s="236"/>
      <c r="M404" s="237"/>
      <c r="N404" s="148" t="str">
        <f ca="1">IF(YEAR(L404)=YEAR(TODAY()),IF(MONTH(L404)-MONTH(TODAY())&gt;0,IF(MONTH(L404)-MONTH(TODAY())&lt;=3,"Renovar Contrato?",""),""),"")</f>
        <v/>
      </c>
      <c r="O404" s="263">
        <f>SUM(P404:AN404)</f>
        <v>13.166666666666668</v>
      </c>
      <c r="P404" s="22">
        <f t="shared" ref="P404:AN404" si="178">SUM(P406:P415)</f>
        <v>0</v>
      </c>
      <c r="Q404" s="22">
        <f t="shared" si="178"/>
        <v>0</v>
      </c>
      <c r="R404" s="22">
        <f t="shared" si="178"/>
        <v>0</v>
      </c>
      <c r="S404" s="22">
        <f t="shared" si="178"/>
        <v>0</v>
      </c>
      <c r="T404" s="22">
        <f t="shared" si="178"/>
        <v>0</v>
      </c>
      <c r="U404" s="22">
        <f t="shared" si="178"/>
        <v>13.166666666666668</v>
      </c>
      <c r="V404" s="22">
        <f t="shared" si="178"/>
        <v>0</v>
      </c>
      <c r="W404" s="22">
        <f t="shared" si="178"/>
        <v>0</v>
      </c>
      <c r="X404" s="22">
        <f t="shared" si="178"/>
        <v>0</v>
      </c>
      <c r="Y404" s="22">
        <f t="shared" si="178"/>
        <v>0</v>
      </c>
      <c r="Z404" s="22">
        <f t="shared" si="178"/>
        <v>0</v>
      </c>
      <c r="AA404" s="22">
        <f t="shared" si="178"/>
        <v>0</v>
      </c>
      <c r="AB404" s="22">
        <f t="shared" si="178"/>
        <v>0</v>
      </c>
      <c r="AC404" s="22">
        <f t="shared" si="178"/>
        <v>0</v>
      </c>
      <c r="AD404" s="22">
        <f t="shared" si="178"/>
        <v>0</v>
      </c>
      <c r="AE404" s="22">
        <f t="shared" si="178"/>
        <v>0</v>
      </c>
      <c r="AF404" s="22">
        <f t="shared" si="178"/>
        <v>0</v>
      </c>
      <c r="AG404" s="22">
        <f t="shared" si="178"/>
        <v>0</v>
      </c>
      <c r="AH404" s="22">
        <f t="shared" si="178"/>
        <v>0</v>
      </c>
      <c r="AI404" s="22">
        <f t="shared" si="178"/>
        <v>0</v>
      </c>
      <c r="AJ404" s="22">
        <f t="shared" si="178"/>
        <v>0</v>
      </c>
      <c r="AK404" s="22">
        <f t="shared" si="178"/>
        <v>0</v>
      </c>
      <c r="AL404" s="22">
        <f t="shared" si="178"/>
        <v>0</v>
      </c>
      <c r="AM404" s="22">
        <f t="shared" si="178"/>
        <v>0</v>
      </c>
      <c r="AN404" s="22">
        <f t="shared" si="178"/>
        <v>0</v>
      </c>
    </row>
    <row r="405" spans="1:40" x14ac:dyDescent="0.15">
      <c r="A405" s="264" t="s">
        <v>575</v>
      </c>
      <c r="B405" s="264" t="s">
        <v>61</v>
      </c>
      <c r="C405" s="50" t="s">
        <v>576</v>
      </c>
      <c r="D405" s="33" t="s">
        <v>64</v>
      </c>
      <c r="E405" s="352"/>
      <c r="F405" s="353"/>
      <c r="G405" s="354"/>
      <c r="H405" s="355"/>
      <c r="I405" s="356">
        <f>SUM(I406:I410)</f>
        <v>8</v>
      </c>
      <c r="J405" s="265">
        <f>I405/2</f>
        <v>4</v>
      </c>
      <c r="K405" s="62" t="s">
        <v>577</v>
      </c>
      <c r="L405" s="62">
        <v>44619</v>
      </c>
      <c r="M405" s="238">
        <v>0.59</v>
      </c>
      <c r="N405" s="148" t="str">
        <f ca="1">IF(YEAR(L405)=YEAR(TODAY()),IF(MONTH(L405)-MONTH(TODAY())&gt;0,IF(MONTH(L405)-MONTH(TODAY())&lt;=3,"Renovar Contrato?",""),""),"")</f>
        <v>Renovar Contrato?</v>
      </c>
      <c r="O405" s="263">
        <f>SUM(P405:AN405)</f>
        <v>0.54861111111111116</v>
      </c>
      <c r="P405" s="266">
        <f>P404/24</f>
        <v>0</v>
      </c>
      <c r="Q405" s="266">
        <f t="shared" ref="Q405:AJ405" si="179">Q404/24</f>
        <v>0</v>
      </c>
      <c r="R405" s="266">
        <f t="shared" si="179"/>
        <v>0</v>
      </c>
      <c r="S405" s="266">
        <f t="shared" si="179"/>
        <v>0</v>
      </c>
      <c r="T405" s="266">
        <f t="shared" si="179"/>
        <v>0</v>
      </c>
      <c r="U405" s="266">
        <f t="shared" si="179"/>
        <v>0.54861111111111116</v>
      </c>
      <c r="V405" s="266">
        <f t="shared" si="179"/>
        <v>0</v>
      </c>
      <c r="W405" s="266">
        <f t="shared" si="179"/>
        <v>0</v>
      </c>
      <c r="X405" s="266">
        <f t="shared" si="179"/>
        <v>0</v>
      </c>
      <c r="Y405" s="266">
        <f t="shared" si="179"/>
        <v>0</v>
      </c>
      <c r="Z405" s="266">
        <f t="shared" si="179"/>
        <v>0</v>
      </c>
      <c r="AA405" s="266">
        <f t="shared" si="179"/>
        <v>0</v>
      </c>
      <c r="AB405" s="266">
        <f t="shared" si="179"/>
        <v>0</v>
      </c>
      <c r="AC405" s="266">
        <f t="shared" si="179"/>
        <v>0</v>
      </c>
      <c r="AD405" s="266">
        <f t="shared" si="179"/>
        <v>0</v>
      </c>
      <c r="AE405" s="266">
        <f t="shared" si="179"/>
        <v>0</v>
      </c>
      <c r="AF405" s="266">
        <f t="shared" si="179"/>
        <v>0</v>
      </c>
      <c r="AG405" s="266">
        <f t="shared" si="179"/>
        <v>0</v>
      </c>
      <c r="AH405" s="266">
        <f t="shared" si="179"/>
        <v>0</v>
      </c>
      <c r="AI405" s="266">
        <f t="shared" si="179"/>
        <v>0</v>
      </c>
      <c r="AJ405" s="266">
        <f t="shared" si="179"/>
        <v>0</v>
      </c>
      <c r="AK405" s="266">
        <f>AK404/24</f>
        <v>0</v>
      </c>
      <c r="AL405" s="266">
        <f>AL404/24</f>
        <v>0</v>
      </c>
      <c r="AM405" s="266">
        <f t="shared" ref="AM405:AN405" si="180">AM404/24</f>
        <v>0</v>
      </c>
      <c r="AN405" s="266">
        <f t="shared" si="180"/>
        <v>0</v>
      </c>
    </row>
    <row r="406" spans="1:40" x14ac:dyDescent="0.15">
      <c r="A406" s="7"/>
      <c r="B406" s="56"/>
      <c r="C406" s="197"/>
      <c r="D406" s="357"/>
      <c r="E406" s="105" t="s">
        <v>221</v>
      </c>
      <c r="F406" s="59" t="s">
        <v>13</v>
      </c>
      <c r="G406" s="60" t="s">
        <v>55</v>
      </c>
      <c r="H406" s="59">
        <v>2</v>
      </c>
      <c r="I406" s="267">
        <f>SUM(H406:H409)</f>
        <v>8</v>
      </c>
      <c r="J406" s="219"/>
      <c r="K406" s="7"/>
      <c r="L406" s="7"/>
      <c r="M406" s="7"/>
      <c r="N406" s="148"/>
      <c r="O406" s="268"/>
      <c r="P406" s="267"/>
      <c r="Q406" s="267"/>
      <c r="R406" s="267"/>
      <c r="S406" s="267"/>
      <c r="T406" s="267"/>
      <c r="U406" s="267"/>
      <c r="V406" s="267"/>
      <c r="W406" s="267"/>
      <c r="X406" s="267"/>
      <c r="Y406" s="267"/>
      <c r="Z406" s="267"/>
      <c r="AA406" s="267"/>
      <c r="AB406" s="267"/>
      <c r="AC406" s="267"/>
      <c r="AD406" s="267"/>
      <c r="AE406" s="267"/>
      <c r="AF406" s="267"/>
      <c r="AG406" s="267"/>
      <c r="AH406" s="267"/>
      <c r="AI406" s="267"/>
      <c r="AJ406" s="267"/>
      <c r="AK406" s="267"/>
      <c r="AL406" s="267"/>
      <c r="AM406" s="267"/>
      <c r="AN406" s="267"/>
    </row>
    <row r="407" spans="1:40" x14ac:dyDescent="0.15">
      <c r="A407" s="7"/>
      <c r="B407" s="56"/>
      <c r="C407" s="351"/>
      <c r="D407" s="357"/>
      <c r="E407" s="105" t="s">
        <v>532</v>
      </c>
      <c r="F407" s="59" t="s">
        <v>13</v>
      </c>
      <c r="G407" s="110" t="s">
        <v>55</v>
      </c>
      <c r="H407" s="49">
        <v>2</v>
      </c>
      <c r="I407" s="267"/>
      <c r="J407" s="219"/>
      <c r="K407" s="7"/>
      <c r="L407" s="7"/>
      <c r="M407" s="7"/>
      <c r="N407" s="148"/>
      <c r="O407" s="268"/>
      <c r="P407" s="267"/>
      <c r="Q407" s="267"/>
      <c r="R407" s="267"/>
      <c r="S407" s="267"/>
      <c r="T407" s="267"/>
      <c r="U407" s="267"/>
      <c r="V407" s="267"/>
      <c r="W407" s="267"/>
      <c r="X407" s="267"/>
      <c r="Y407" s="267"/>
      <c r="Z407" s="267"/>
      <c r="AA407" s="267"/>
      <c r="AB407" s="267"/>
      <c r="AC407" s="267"/>
      <c r="AD407" s="267"/>
      <c r="AE407" s="267"/>
      <c r="AF407" s="267"/>
      <c r="AG407" s="267"/>
      <c r="AH407" s="267"/>
      <c r="AI407" s="267"/>
      <c r="AJ407" s="267"/>
      <c r="AK407" s="267"/>
      <c r="AL407" s="267"/>
      <c r="AM407" s="267"/>
      <c r="AN407" s="267"/>
    </row>
    <row r="408" spans="1:40" x14ac:dyDescent="0.15">
      <c r="A408" s="7"/>
      <c r="B408" s="56"/>
      <c r="C408" s="341"/>
      <c r="D408" s="357"/>
      <c r="E408" s="105" t="s">
        <v>95</v>
      </c>
      <c r="F408" s="59" t="s">
        <v>24</v>
      </c>
      <c r="G408" s="60" t="s">
        <v>62</v>
      </c>
      <c r="H408" s="59">
        <v>2</v>
      </c>
      <c r="I408" s="267"/>
      <c r="J408" s="219"/>
      <c r="K408" s="7"/>
      <c r="L408" s="7"/>
      <c r="M408" s="7"/>
      <c r="N408" s="148"/>
      <c r="O408" s="268"/>
      <c r="P408" s="267"/>
      <c r="Q408" s="267"/>
      <c r="R408" s="267"/>
      <c r="S408" s="267"/>
      <c r="T408" s="267"/>
      <c r="U408" s="267"/>
      <c r="V408" s="267"/>
      <c r="W408" s="267"/>
      <c r="X408" s="267"/>
      <c r="Y408" s="267"/>
      <c r="Z408" s="267"/>
      <c r="AA408" s="267"/>
      <c r="AB408" s="267"/>
      <c r="AC408" s="267"/>
      <c r="AD408" s="267"/>
      <c r="AE408" s="267"/>
      <c r="AF408" s="267"/>
      <c r="AG408" s="267"/>
      <c r="AH408" s="267"/>
      <c r="AI408" s="267"/>
      <c r="AJ408" s="267"/>
      <c r="AK408" s="267"/>
      <c r="AL408" s="267"/>
      <c r="AM408" s="267"/>
      <c r="AN408" s="267"/>
    </row>
    <row r="409" spans="1:40" x14ac:dyDescent="0.15">
      <c r="A409" s="7"/>
      <c r="B409" s="56"/>
      <c r="C409" s="341"/>
      <c r="D409" s="357"/>
      <c r="E409" s="75" t="s">
        <v>447</v>
      </c>
      <c r="F409" s="68" t="s">
        <v>24</v>
      </c>
      <c r="G409" s="76" t="s">
        <v>55</v>
      </c>
      <c r="H409" s="68">
        <v>2</v>
      </c>
      <c r="I409" s="267"/>
      <c r="J409" s="219"/>
      <c r="K409" s="7"/>
      <c r="L409" s="7"/>
      <c r="M409" s="7"/>
      <c r="N409" s="148"/>
      <c r="O409" s="268"/>
      <c r="P409" s="267"/>
      <c r="Q409" s="267"/>
      <c r="R409" s="267"/>
      <c r="S409" s="267"/>
      <c r="T409" s="267"/>
      <c r="U409" s="267"/>
      <c r="V409" s="267"/>
      <c r="W409" s="267"/>
      <c r="X409" s="267"/>
      <c r="Y409" s="267"/>
      <c r="Z409" s="267"/>
      <c r="AA409" s="267"/>
      <c r="AB409" s="267"/>
      <c r="AC409" s="267"/>
      <c r="AD409" s="267"/>
      <c r="AE409" s="267"/>
      <c r="AF409" s="267"/>
      <c r="AG409" s="267"/>
      <c r="AH409" s="267"/>
      <c r="AI409" s="267"/>
      <c r="AJ409" s="267"/>
      <c r="AK409" s="267"/>
      <c r="AL409" s="267"/>
      <c r="AM409" s="267"/>
      <c r="AN409" s="267"/>
    </row>
    <row r="410" spans="1:40" x14ac:dyDescent="0.15">
      <c r="A410" s="7"/>
      <c r="B410" s="56"/>
      <c r="C410" s="341"/>
      <c r="D410" s="357"/>
      <c r="E410" s="48"/>
      <c r="F410" s="59"/>
      <c r="G410" s="76"/>
      <c r="H410" s="49"/>
      <c r="I410" s="267">
        <f>SUM(H410)</f>
        <v>0</v>
      </c>
      <c r="J410" s="219"/>
      <c r="K410" s="7"/>
      <c r="L410" s="7"/>
      <c r="M410" s="7"/>
      <c r="N410" s="148"/>
      <c r="O410" s="268"/>
      <c r="P410" s="267"/>
      <c r="Q410" s="267"/>
      <c r="R410" s="267"/>
      <c r="S410" s="267"/>
      <c r="T410" s="267"/>
      <c r="U410" s="267"/>
      <c r="V410" s="267"/>
      <c r="W410" s="267"/>
      <c r="X410" s="267"/>
      <c r="Y410" s="267"/>
      <c r="Z410" s="267"/>
      <c r="AA410" s="267"/>
      <c r="AB410" s="267"/>
      <c r="AC410" s="267"/>
      <c r="AD410" s="267"/>
      <c r="AE410" s="267"/>
      <c r="AF410" s="267"/>
      <c r="AG410" s="267"/>
      <c r="AH410" s="267"/>
      <c r="AI410" s="267"/>
      <c r="AJ410" s="267"/>
      <c r="AK410" s="267"/>
      <c r="AL410" s="267"/>
      <c r="AM410" s="267"/>
      <c r="AN410" s="267"/>
    </row>
    <row r="411" spans="1:40" x14ac:dyDescent="0.15">
      <c r="A411" s="132"/>
      <c r="B411" s="132"/>
      <c r="C411" s="133"/>
      <c r="D411" s="134"/>
      <c r="E411" s="135"/>
      <c r="F411" s="136"/>
      <c r="G411" s="137"/>
      <c r="H411" s="136"/>
      <c r="I411" s="138"/>
      <c r="J411" s="138"/>
      <c r="K411" s="246"/>
      <c r="L411" s="246"/>
      <c r="M411" s="242"/>
      <c r="N411" s="4" t="e">
        <f ca="1">IF(YEAR(#REF!)=YEAR(TODAY()),IF(MONTH(#REF!)-MONTH(TODAY())&gt;0,IF(MONTH(#REF!)-MONTH(TODAY())&lt;=3,"Renovar Contrato?",""),""),"")</f>
        <v>#REF!</v>
      </c>
      <c r="O411" s="47">
        <f>SUM(P411:AN411)</f>
        <v>4</v>
      </c>
      <c r="P411" s="22">
        <f>SUM(P413:P414)</f>
        <v>0</v>
      </c>
      <c r="Q411" s="22">
        <f t="shared" ref="Q411:AN411" si="181">SUM(Q413:Q414)</f>
        <v>0</v>
      </c>
      <c r="R411" s="22">
        <f t="shared" si="181"/>
        <v>0</v>
      </c>
      <c r="S411" s="22">
        <f t="shared" si="181"/>
        <v>0</v>
      </c>
      <c r="T411" s="22">
        <f t="shared" si="181"/>
        <v>0</v>
      </c>
      <c r="U411" s="22">
        <f t="shared" si="181"/>
        <v>4</v>
      </c>
      <c r="V411" s="22">
        <f t="shared" si="181"/>
        <v>0</v>
      </c>
      <c r="W411" s="22">
        <f t="shared" si="181"/>
        <v>0</v>
      </c>
      <c r="X411" s="22">
        <f t="shared" si="181"/>
        <v>0</v>
      </c>
      <c r="Y411" s="22">
        <f t="shared" si="181"/>
        <v>0</v>
      </c>
      <c r="Z411" s="22">
        <f t="shared" si="181"/>
        <v>0</v>
      </c>
      <c r="AA411" s="22">
        <f t="shared" si="181"/>
        <v>0</v>
      </c>
      <c r="AB411" s="22">
        <f t="shared" si="181"/>
        <v>0</v>
      </c>
      <c r="AC411" s="22">
        <f t="shared" si="181"/>
        <v>0</v>
      </c>
      <c r="AD411" s="22">
        <f t="shared" si="181"/>
        <v>0</v>
      </c>
      <c r="AE411" s="22">
        <f t="shared" si="181"/>
        <v>0</v>
      </c>
      <c r="AF411" s="22">
        <f t="shared" si="181"/>
        <v>0</v>
      </c>
      <c r="AG411" s="22">
        <f t="shared" si="181"/>
        <v>0</v>
      </c>
      <c r="AH411" s="22">
        <f t="shared" si="181"/>
        <v>0</v>
      </c>
      <c r="AI411" s="22">
        <f t="shared" si="181"/>
        <v>0</v>
      </c>
      <c r="AJ411" s="22">
        <f t="shared" si="181"/>
        <v>0</v>
      </c>
      <c r="AK411" s="22">
        <f t="shared" si="181"/>
        <v>0</v>
      </c>
      <c r="AL411" s="22">
        <f t="shared" si="181"/>
        <v>0</v>
      </c>
      <c r="AM411" s="22">
        <f t="shared" si="181"/>
        <v>0</v>
      </c>
      <c r="AN411" s="22">
        <f t="shared" si="181"/>
        <v>0</v>
      </c>
    </row>
    <row r="412" spans="1:40" x14ac:dyDescent="0.15">
      <c r="A412" s="112" t="s">
        <v>189</v>
      </c>
      <c r="B412" s="112" t="s">
        <v>54</v>
      </c>
      <c r="C412" s="87" t="s">
        <v>190</v>
      </c>
      <c r="D412" s="142" t="s">
        <v>64</v>
      </c>
      <c r="E412" s="114"/>
      <c r="F412" s="61"/>
      <c r="G412" s="106"/>
      <c r="H412" s="109"/>
      <c r="I412" s="118">
        <f>SUM(I413:I414)</f>
        <v>4</v>
      </c>
      <c r="J412" s="107">
        <f>I412/2</f>
        <v>2</v>
      </c>
      <c r="K412" s="231">
        <v>44455</v>
      </c>
      <c r="L412" s="231">
        <v>44819</v>
      </c>
      <c r="M412" s="232">
        <v>0.2</v>
      </c>
      <c r="N412" s="4" t="e">
        <f ca="1">IF(YEAR(#REF!)=YEAR(TODAY()),IF(MONTH(#REF!)-MONTH(TODAY())&gt;0,IF(MONTH(#REF!)-MONTH(TODAY())&lt;=3,"Renovar Contrato?",""),""),"")</f>
        <v>#REF!</v>
      </c>
      <c r="O412" s="47">
        <f>SUM(P412:AN412)</f>
        <v>0.16666666666666666</v>
      </c>
      <c r="P412" s="21">
        <f>P411/24</f>
        <v>0</v>
      </c>
      <c r="Q412" s="21">
        <f t="shared" ref="Q412:AJ412" si="182">Q411/24</f>
        <v>0</v>
      </c>
      <c r="R412" s="21">
        <f t="shared" si="182"/>
        <v>0</v>
      </c>
      <c r="S412" s="21">
        <f t="shared" si="182"/>
        <v>0</v>
      </c>
      <c r="T412" s="21">
        <f t="shared" si="182"/>
        <v>0</v>
      </c>
      <c r="U412" s="21">
        <f t="shared" si="182"/>
        <v>0.16666666666666666</v>
      </c>
      <c r="V412" s="21">
        <f t="shared" si="182"/>
        <v>0</v>
      </c>
      <c r="W412" s="21">
        <f t="shared" si="182"/>
        <v>0</v>
      </c>
      <c r="X412" s="21">
        <f t="shared" si="182"/>
        <v>0</v>
      </c>
      <c r="Y412" s="21">
        <f t="shared" si="182"/>
        <v>0</v>
      </c>
      <c r="Z412" s="21">
        <f t="shared" si="182"/>
        <v>0</v>
      </c>
      <c r="AA412" s="21">
        <f t="shared" si="182"/>
        <v>0</v>
      </c>
      <c r="AB412" s="21">
        <f t="shared" si="182"/>
        <v>0</v>
      </c>
      <c r="AC412" s="21">
        <f t="shared" si="182"/>
        <v>0</v>
      </c>
      <c r="AD412" s="21">
        <f t="shared" si="182"/>
        <v>0</v>
      </c>
      <c r="AE412" s="21">
        <f t="shared" si="182"/>
        <v>0</v>
      </c>
      <c r="AF412" s="21">
        <f t="shared" si="182"/>
        <v>0</v>
      </c>
      <c r="AG412" s="21">
        <f t="shared" si="182"/>
        <v>0</v>
      </c>
      <c r="AH412" s="21">
        <f t="shared" si="182"/>
        <v>0</v>
      </c>
      <c r="AI412" s="21">
        <f t="shared" si="182"/>
        <v>0</v>
      </c>
      <c r="AJ412" s="21">
        <f t="shared" si="182"/>
        <v>0</v>
      </c>
      <c r="AK412" s="21">
        <f>AK411/24</f>
        <v>0</v>
      </c>
      <c r="AL412" s="21">
        <f>AL411/24</f>
        <v>0</v>
      </c>
      <c r="AM412" s="21">
        <f t="shared" ref="AM412:AN412" si="183">AM411/24</f>
        <v>0</v>
      </c>
      <c r="AN412" s="21">
        <f t="shared" si="183"/>
        <v>0</v>
      </c>
    </row>
    <row r="413" spans="1:40" x14ac:dyDescent="0.15">
      <c r="A413" s="224"/>
      <c r="B413" s="284"/>
      <c r="C413" s="341"/>
      <c r="D413" s="151"/>
      <c r="E413" s="75" t="s">
        <v>260</v>
      </c>
      <c r="F413" s="68" t="s">
        <v>24</v>
      </c>
      <c r="G413" s="76" t="s">
        <v>56</v>
      </c>
      <c r="H413" s="68">
        <v>2</v>
      </c>
      <c r="I413" s="77">
        <f>SUM(H413:H413)</f>
        <v>2</v>
      </c>
      <c r="J413" s="77"/>
      <c r="K413" s="56"/>
      <c r="L413" s="56"/>
      <c r="M413" s="56"/>
      <c r="N413" s="4" t="str">
        <f t="shared" ref="N413:N414" ca="1" si="184">IF(YEAR(L413)=YEAR(TODAY()),IF(MONTH(L413)-MONTH(TODAY())&gt;0,IF(MONTH(L413)-MONTH(TODAY())&lt;=3,"Renovar Contrato?",""),""),"")</f>
        <v/>
      </c>
      <c r="P413" s="28" t="str">
        <f t="shared" ref="P413:AE414" si="185">IF($F413=P$1,$H413," ")</f>
        <v xml:space="preserve"> </v>
      </c>
      <c r="Q413" s="28" t="str">
        <f t="shared" si="185"/>
        <v xml:space="preserve"> </v>
      </c>
      <c r="R413" s="28" t="str">
        <f t="shared" si="185"/>
        <v xml:space="preserve"> </v>
      </c>
      <c r="S413" s="28" t="str">
        <f t="shared" si="185"/>
        <v xml:space="preserve"> </v>
      </c>
      <c r="T413" s="28" t="str">
        <f t="shared" si="185"/>
        <v xml:space="preserve"> </v>
      </c>
      <c r="U413" s="28">
        <f t="shared" si="185"/>
        <v>2</v>
      </c>
      <c r="V413" s="28" t="str">
        <f t="shared" si="185"/>
        <v xml:space="preserve"> </v>
      </c>
      <c r="W413" s="28" t="str">
        <f t="shared" si="185"/>
        <v xml:space="preserve"> </v>
      </c>
      <c r="X413" s="28" t="str">
        <f t="shared" si="185"/>
        <v xml:space="preserve"> </v>
      </c>
      <c r="Y413" s="28" t="str">
        <f t="shared" si="185"/>
        <v xml:space="preserve"> </v>
      </c>
      <c r="Z413" s="28" t="str">
        <f t="shared" si="185"/>
        <v xml:space="preserve"> </v>
      </c>
      <c r="AA413" s="28" t="str">
        <f t="shared" si="185"/>
        <v xml:space="preserve"> </v>
      </c>
      <c r="AB413" s="28" t="str">
        <f t="shared" si="185"/>
        <v xml:space="preserve"> </v>
      </c>
      <c r="AC413" s="28" t="str">
        <f t="shared" si="185"/>
        <v xml:space="preserve"> </v>
      </c>
      <c r="AD413" s="28" t="str">
        <f t="shared" si="185"/>
        <v xml:space="preserve"> </v>
      </c>
      <c r="AE413" s="28" t="str">
        <f t="shared" si="185"/>
        <v xml:space="preserve"> </v>
      </c>
      <c r="AF413" s="28" t="str">
        <f t="shared" ref="AF413:AN414" si="186">IF($F413=AF$1,$H413," ")</f>
        <v xml:space="preserve"> </v>
      </c>
      <c r="AG413" s="28" t="str">
        <f t="shared" si="186"/>
        <v xml:space="preserve"> </v>
      </c>
      <c r="AH413" s="28" t="str">
        <f t="shared" si="186"/>
        <v xml:space="preserve"> </v>
      </c>
      <c r="AI413" s="28" t="str">
        <f t="shared" si="186"/>
        <v xml:space="preserve"> </v>
      </c>
      <c r="AJ413" s="28" t="str">
        <f t="shared" si="186"/>
        <v xml:space="preserve"> </v>
      </c>
      <c r="AK413" s="28" t="str">
        <f t="shared" si="186"/>
        <v xml:space="preserve"> </v>
      </c>
      <c r="AL413" s="28" t="str">
        <f t="shared" si="186"/>
        <v xml:space="preserve"> </v>
      </c>
      <c r="AM413" s="28" t="str">
        <f t="shared" si="186"/>
        <v xml:space="preserve"> </v>
      </c>
      <c r="AN413" s="28" t="str">
        <f t="shared" si="186"/>
        <v xml:space="preserve"> </v>
      </c>
    </row>
    <row r="414" spans="1:40" x14ac:dyDescent="0.15">
      <c r="A414" s="224"/>
      <c r="B414" s="56"/>
      <c r="C414" s="351"/>
      <c r="D414" s="67"/>
      <c r="E414" s="73" t="s">
        <v>191</v>
      </c>
      <c r="F414" s="165" t="s">
        <v>24</v>
      </c>
      <c r="G414" s="110" t="s">
        <v>59</v>
      </c>
      <c r="H414" s="68">
        <v>2</v>
      </c>
      <c r="I414" s="107">
        <f>SUM(H414:H414)</f>
        <v>2</v>
      </c>
      <c r="J414" s="56"/>
      <c r="K414" s="56"/>
      <c r="L414" s="56"/>
      <c r="M414" s="56"/>
      <c r="N414" s="4" t="str">
        <f t="shared" ca="1" si="184"/>
        <v/>
      </c>
      <c r="P414" s="28" t="str">
        <f t="shared" si="185"/>
        <v xml:space="preserve"> </v>
      </c>
      <c r="Q414" s="28" t="str">
        <f t="shared" si="185"/>
        <v xml:space="preserve"> </v>
      </c>
      <c r="R414" s="28" t="str">
        <f t="shared" si="185"/>
        <v xml:space="preserve"> </v>
      </c>
      <c r="S414" s="28" t="str">
        <f t="shared" si="185"/>
        <v xml:space="preserve"> </v>
      </c>
      <c r="T414" s="28" t="str">
        <f t="shared" si="185"/>
        <v xml:space="preserve"> </v>
      </c>
      <c r="U414" s="28">
        <f t="shared" si="185"/>
        <v>2</v>
      </c>
      <c r="V414" s="28" t="str">
        <f t="shared" si="185"/>
        <v xml:space="preserve"> </v>
      </c>
      <c r="W414" s="28" t="str">
        <f t="shared" si="185"/>
        <v xml:space="preserve"> </v>
      </c>
      <c r="X414" s="28" t="str">
        <f t="shared" si="185"/>
        <v xml:space="preserve"> </v>
      </c>
      <c r="Y414" s="28" t="str">
        <f t="shared" si="185"/>
        <v xml:space="preserve"> </v>
      </c>
      <c r="Z414" s="28" t="str">
        <f t="shared" si="185"/>
        <v xml:space="preserve"> </v>
      </c>
      <c r="AA414" s="28" t="str">
        <f t="shared" si="185"/>
        <v xml:space="preserve"> </v>
      </c>
      <c r="AB414" s="28" t="str">
        <f t="shared" si="185"/>
        <v xml:space="preserve"> </v>
      </c>
      <c r="AC414" s="28" t="str">
        <f t="shared" si="185"/>
        <v xml:space="preserve"> </v>
      </c>
      <c r="AD414" s="28" t="str">
        <f t="shared" si="185"/>
        <v xml:space="preserve"> </v>
      </c>
      <c r="AE414" s="28" t="str">
        <f t="shared" si="185"/>
        <v xml:space="preserve"> </v>
      </c>
      <c r="AF414" s="28" t="str">
        <f t="shared" si="186"/>
        <v xml:space="preserve"> </v>
      </c>
      <c r="AG414" s="28" t="str">
        <f t="shared" si="186"/>
        <v xml:space="preserve"> </v>
      </c>
      <c r="AH414" s="28" t="str">
        <f t="shared" si="186"/>
        <v xml:space="preserve"> </v>
      </c>
      <c r="AI414" s="28" t="str">
        <f t="shared" si="186"/>
        <v xml:space="preserve"> </v>
      </c>
      <c r="AJ414" s="28" t="str">
        <f t="shared" si="186"/>
        <v xml:space="preserve"> </v>
      </c>
      <c r="AK414" s="28" t="str">
        <f t="shared" si="186"/>
        <v xml:space="preserve"> </v>
      </c>
      <c r="AL414" s="28" t="str">
        <f t="shared" si="186"/>
        <v xml:space="preserve"> </v>
      </c>
      <c r="AM414" s="28" t="str">
        <f t="shared" si="186"/>
        <v xml:space="preserve"> </v>
      </c>
      <c r="AN414" s="28" t="str">
        <f t="shared" si="186"/>
        <v xml:space="preserve"> </v>
      </c>
    </row>
    <row r="415" spans="1:40" x14ac:dyDescent="0.15">
      <c r="A415" s="120"/>
      <c r="B415" s="120"/>
      <c r="C415" s="121"/>
      <c r="D415" s="122"/>
      <c r="E415" s="123"/>
      <c r="F415" s="124"/>
      <c r="G415" s="125"/>
      <c r="H415" s="124"/>
      <c r="I415" s="126"/>
      <c r="J415" s="127"/>
      <c r="K415" s="251"/>
      <c r="L415" s="251"/>
      <c r="M415" s="252"/>
      <c r="N415" s="4" t="e">
        <f ca="1">IF(YEAR(#REF!)=YEAR(TODAY()),IF(MONTH(#REF!)-MONTH(TODAY())&gt;0,IF(MONTH(#REF!)-MONTH(TODAY())&lt;=3,"Renovar Contrato?",""),""),"")</f>
        <v>#REF!</v>
      </c>
      <c r="O415" s="47">
        <f>SUM(P415:AN415)</f>
        <v>5</v>
      </c>
      <c r="P415" s="22">
        <f t="shared" ref="P415:AN415" si="187">SUM(P417:P418)</f>
        <v>0</v>
      </c>
      <c r="Q415" s="22">
        <f t="shared" si="187"/>
        <v>0</v>
      </c>
      <c r="R415" s="22">
        <f t="shared" si="187"/>
        <v>0</v>
      </c>
      <c r="S415" s="22">
        <f t="shared" si="187"/>
        <v>0</v>
      </c>
      <c r="T415" s="22">
        <f t="shared" si="187"/>
        <v>0</v>
      </c>
      <c r="U415" s="22">
        <f t="shared" si="187"/>
        <v>5</v>
      </c>
      <c r="V415" s="22">
        <f t="shared" si="187"/>
        <v>0</v>
      </c>
      <c r="W415" s="22">
        <f t="shared" si="187"/>
        <v>0</v>
      </c>
      <c r="X415" s="22">
        <f t="shared" si="187"/>
        <v>0</v>
      </c>
      <c r="Y415" s="22">
        <f t="shared" si="187"/>
        <v>0</v>
      </c>
      <c r="Z415" s="22">
        <f t="shared" si="187"/>
        <v>0</v>
      </c>
      <c r="AA415" s="22">
        <f t="shared" si="187"/>
        <v>0</v>
      </c>
      <c r="AB415" s="22">
        <f t="shared" si="187"/>
        <v>0</v>
      </c>
      <c r="AC415" s="22">
        <f t="shared" si="187"/>
        <v>0</v>
      </c>
      <c r="AD415" s="22">
        <f t="shared" si="187"/>
        <v>0</v>
      </c>
      <c r="AE415" s="22">
        <f t="shared" si="187"/>
        <v>0</v>
      </c>
      <c r="AF415" s="22">
        <f t="shared" si="187"/>
        <v>0</v>
      </c>
      <c r="AG415" s="22">
        <f t="shared" si="187"/>
        <v>0</v>
      </c>
      <c r="AH415" s="22">
        <f t="shared" si="187"/>
        <v>0</v>
      </c>
      <c r="AI415" s="22">
        <f t="shared" si="187"/>
        <v>0</v>
      </c>
      <c r="AJ415" s="22">
        <f t="shared" si="187"/>
        <v>0</v>
      </c>
      <c r="AK415" s="22">
        <f t="shared" si="187"/>
        <v>0</v>
      </c>
      <c r="AL415" s="22">
        <f t="shared" si="187"/>
        <v>0</v>
      </c>
      <c r="AM415" s="22">
        <f t="shared" si="187"/>
        <v>0</v>
      </c>
      <c r="AN415" s="22">
        <f t="shared" si="187"/>
        <v>0</v>
      </c>
    </row>
    <row r="416" spans="1:40" x14ac:dyDescent="0.15">
      <c r="A416" s="85" t="s">
        <v>255</v>
      </c>
      <c r="B416" s="85" t="s">
        <v>61</v>
      </c>
      <c r="C416" s="334" t="s">
        <v>202</v>
      </c>
      <c r="D416" s="63" t="s">
        <v>64</v>
      </c>
      <c r="E416" s="45"/>
      <c r="F416" s="64"/>
      <c r="G416" s="72"/>
      <c r="H416" s="44"/>
      <c r="I416" s="211">
        <f>SUM(I417:I419)</f>
        <v>9.5</v>
      </c>
      <c r="J416" s="88">
        <f>I416/2</f>
        <v>4.75</v>
      </c>
      <c r="K416" s="231">
        <v>44455</v>
      </c>
      <c r="L416" s="231">
        <v>44819</v>
      </c>
      <c r="M416" s="239">
        <v>0.4</v>
      </c>
      <c r="N416" s="4" t="e">
        <f ca="1">IF(YEAR(#REF!)=YEAR(TODAY()),IF(MONTH(#REF!)-MONTH(TODAY())&gt;0,IF(MONTH(#REF!)-MONTH(TODAY())&lt;=3,"Renovar Contrato?",""),""),"")</f>
        <v>#REF!</v>
      </c>
      <c r="O416" s="47">
        <f>SUM(P416:AN416)</f>
        <v>0.20833333333333334</v>
      </c>
      <c r="P416" s="21">
        <f t="shared" ref="P416:AN416" si="188">P415/24</f>
        <v>0</v>
      </c>
      <c r="Q416" s="21">
        <f t="shared" si="188"/>
        <v>0</v>
      </c>
      <c r="R416" s="21">
        <f t="shared" si="188"/>
        <v>0</v>
      </c>
      <c r="S416" s="21">
        <f t="shared" si="188"/>
        <v>0</v>
      </c>
      <c r="T416" s="21">
        <f t="shared" si="188"/>
        <v>0</v>
      </c>
      <c r="U416" s="21">
        <f t="shared" si="188"/>
        <v>0.20833333333333334</v>
      </c>
      <c r="V416" s="21">
        <f t="shared" si="188"/>
        <v>0</v>
      </c>
      <c r="W416" s="21">
        <f t="shared" si="188"/>
        <v>0</v>
      </c>
      <c r="X416" s="21">
        <f t="shared" si="188"/>
        <v>0</v>
      </c>
      <c r="Y416" s="21">
        <f t="shared" si="188"/>
        <v>0</v>
      </c>
      <c r="Z416" s="21">
        <f t="shared" si="188"/>
        <v>0</v>
      </c>
      <c r="AA416" s="21">
        <f t="shared" si="188"/>
        <v>0</v>
      </c>
      <c r="AB416" s="21">
        <f t="shared" si="188"/>
        <v>0</v>
      </c>
      <c r="AC416" s="21">
        <f t="shared" si="188"/>
        <v>0</v>
      </c>
      <c r="AD416" s="21">
        <f t="shared" si="188"/>
        <v>0</v>
      </c>
      <c r="AE416" s="21">
        <f t="shared" si="188"/>
        <v>0</v>
      </c>
      <c r="AF416" s="21">
        <f t="shared" si="188"/>
        <v>0</v>
      </c>
      <c r="AG416" s="21">
        <f t="shared" si="188"/>
        <v>0</v>
      </c>
      <c r="AH416" s="21">
        <f t="shared" si="188"/>
        <v>0</v>
      </c>
      <c r="AI416" s="21">
        <f t="shared" si="188"/>
        <v>0</v>
      </c>
      <c r="AJ416" s="21">
        <f t="shared" si="188"/>
        <v>0</v>
      </c>
      <c r="AK416" s="21">
        <f t="shared" si="188"/>
        <v>0</v>
      </c>
      <c r="AL416" s="21">
        <f t="shared" si="188"/>
        <v>0</v>
      </c>
      <c r="AM416" s="21">
        <f t="shared" si="188"/>
        <v>0</v>
      </c>
      <c r="AN416" s="21">
        <f t="shared" si="188"/>
        <v>0</v>
      </c>
    </row>
    <row r="417" spans="1:40" x14ac:dyDescent="0.15">
      <c r="A417" s="129"/>
      <c r="B417" s="285"/>
      <c r="C417" s="341"/>
      <c r="D417" s="63"/>
      <c r="E417" s="75" t="s">
        <v>259</v>
      </c>
      <c r="F417" s="165" t="s">
        <v>24</v>
      </c>
      <c r="G417" s="76" t="s">
        <v>56</v>
      </c>
      <c r="H417" s="68">
        <v>3</v>
      </c>
      <c r="I417" s="128">
        <f>SUM(H417:H418)</f>
        <v>5</v>
      </c>
      <c r="J417" s="78"/>
      <c r="N417" s="4" t="str">
        <f t="shared" ref="N417:N418" ca="1" si="189">IF(YEAR(L417)=YEAR(TODAY()),IF(MONTH(L417)-MONTH(TODAY())&gt;0,IF(MONTH(L417)-MONTH(TODAY())&lt;=3,"Renovar Contrato?",""),""),"")</f>
        <v/>
      </c>
      <c r="P417" s="28" t="str">
        <f t="shared" ref="P417:AE418" si="190">IF($F417=P$1,$H417," ")</f>
        <v xml:space="preserve"> </v>
      </c>
      <c r="Q417" s="28" t="str">
        <f t="shared" si="190"/>
        <v xml:space="preserve"> </v>
      </c>
      <c r="R417" s="28" t="str">
        <f t="shared" si="190"/>
        <v xml:space="preserve"> </v>
      </c>
      <c r="S417" s="28" t="str">
        <f t="shared" si="190"/>
        <v xml:space="preserve"> </v>
      </c>
      <c r="T417" s="28" t="str">
        <f t="shared" si="190"/>
        <v xml:space="preserve"> </v>
      </c>
      <c r="U417" s="28">
        <f t="shared" si="190"/>
        <v>3</v>
      </c>
      <c r="V417" s="28" t="str">
        <f t="shared" si="190"/>
        <v xml:space="preserve"> </v>
      </c>
      <c r="W417" s="28" t="str">
        <f t="shared" si="190"/>
        <v xml:space="preserve"> </v>
      </c>
      <c r="X417" s="28" t="str">
        <f t="shared" si="190"/>
        <v xml:space="preserve"> </v>
      </c>
      <c r="Y417" s="28" t="str">
        <f t="shared" si="190"/>
        <v xml:space="preserve"> </v>
      </c>
      <c r="Z417" s="28" t="str">
        <f t="shared" si="190"/>
        <v xml:space="preserve"> </v>
      </c>
      <c r="AA417" s="28" t="str">
        <f t="shared" si="190"/>
        <v xml:space="preserve"> </v>
      </c>
      <c r="AB417" s="28" t="str">
        <f t="shared" si="190"/>
        <v xml:space="preserve"> </v>
      </c>
      <c r="AC417" s="28" t="str">
        <f t="shared" si="190"/>
        <v xml:space="preserve"> </v>
      </c>
      <c r="AD417" s="28" t="str">
        <f t="shared" si="190"/>
        <v xml:space="preserve"> </v>
      </c>
      <c r="AE417" s="28" t="str">
        <f t="shared" si="190"/>
        <v xml:space="preserve"> </v>
      </c>
      <c r="AF417" s="28" t="str">
        <f t="shared" ref="AF417:AN418" si="191">IF($F417=AF$1,$H417," ")</f>
        <v xml:space="preserve"> </v>
      </c>
      <c r="AG417" s="28" t="str">
        <f t="shared" si="191"/>
        <v xml:space="preserve"> </v>
      </c>
      <c r="AH417" s="28" t="str">
        <f t="shared" si="191"/>
        <v xml:space="preserve"> </v>
      </c>
      <c r="AI417" s="28" t="str">
        <f t="shared" si="191"/>
        <v xml:space="preserve"> </v>
      </c>
      <c r="AJ417" s="28" t="str">
        <f t="shared" si="191"/>
        <v xml:space="preserve"> </v>
      </c>
      <c r="AK417" s="28" t="str">
        <f t="shared" si="191"/>
        <v xml:space="preserve"> </v>
      </c>
      <c r="AL417" s="28" t="str">
        <f t="shared" si="191"/>
        <v xml:space="preserve"> </v>
      </c>
      <c r="AM417" s="28" t="str">
        <f t="shared" si="191"/>
        <v xml:space="preserve"> </v>
      </c>
      <c r="AN417" s="28" t="str">
        <f t="shared" si="191"/>
        <v xml:space="preserve"> </v>
      </c>
    </row>
    <row r="418" spans="1:40" x14ac:dyDescent="0.15">
      <c r="A418" s="210"/>
      <c r="B418" s="129"/>
      <c r="C418" s="351"/>
      <c r="D418" s="63"/>
      <c r="E418" s="105" t="s">
        <v>433</v>
      </c>
      <c r="F418" s="59" t="s">
        <v>24</v>
      </c>
      <c r="G418" s="60" t="s">
        <v>62</v>
      </c>
      <c r="H418" s="59">
        <v>2</v>
      </c>
      <c r="I418" s="70"/>
      <c r="J418" s="78"/>
      <c r="K418" s="247"/>
      <c r="L418" s="247"/>
      <c r="N418" s="4" t="str">
        <f t="shared" ca="1" si="189"/>
        <v/>
      </c>
      <c r="P418" s="28" t="str">
        <f t="shared" si="190"/>
        <v xml:space="preserve"> </v>
      </c>
      <c r="Q418" s="28" t="str">
        <f t="shared" si="190"/>
        <v xml:space="preserve"> </v>
      </c>
      <c r="R418" s="28" t="str">
        <f t="shared" si="190"/>
        <v xml:space="preserve"> </v>
      </c>
      <c r="S418" s="28" t="str">
        <f t="shared" si="190"/>
        <v xml:space="preserve"> </v>
      </c>
      <c r="T418" s="28" t="str">
        <f t="shared" si="190"/>
        <v xml:space="preserve"> </v>
      </c>
      <c r="U418" s="28">
        <f t="shared" si="190"/>
        <v>2</v>
      </c>
      <c r="V418" s="28" t="str">
        <f t="shared" si="190"/>
        <v xml:space="preserve"> </v>
      </c>
      <c r="W418" s="28" t="str">
        <f t="shared" si="190"/>
        <v xml:space="preserve"> </v>
      </c>
      <c r="X418" s="28" t="str">
        <f t="shared" si="190"/>
        <v xml:space="preserve"> </v>
      </c>
      <c r="Y418" s="28" t="str">
        <f t="shared" si="190"/>
        <v xml:space="preserve"> </v>
      </c>
      <c r="Z418" s="28" t="str">
        <f t="shared" si="190"/>
        <v xml:space="preserve"> </v>
      </c>
      <c r="AA418" s="28" t="str">
        <f t="shared" si="190"/>
        <v xml:space="preserve"> </v>
      </c>
      <c r="AB418" s="28" t="str">
        <f t="shared" si="190"/>
        <v xml:space="preserve"> </v>
      </c>
      <c r="AC418" s="28" t="str">
        <f t="shared" si="190"/>
        <v xml:space="preserve"> </v>
      </c>
      <c r="AD418" s="28" t="str">
        <f t="shared" si="190"/>
        <v xml:space="preserve"> </v>
      </c>
      <c r="AE418" s="28" t="str">
        <f t="shared" si="190"/>
        <v xml:space="preserve"> </v>
      </c>
      <c r="AF418" s="28" t="str">
        <f t="shared" si="191"/>
        <v xml:space="preserve"> </v>
      </c>
      <c r="AG418" s="28" t="str">
        <f t="shared" si="191"/>
        <v xml:space="preserve"> </v>
      </c>
      <c r="AH418" s="28" t="str">
        <f t="shared" si="191"/>
        <v xml:space="preserve"> </v>
      </c>
      <c r="AI418" s="28" t="str">
        <f t="shared" si="191"/>
        <v xml:space="preserve"> </v>
      </c>
      <c r="AJ418" s="28" t="str">
        <f t="shared" si="191"/>
        <v xml:space="preserve"> </v>
      </c>
      <c r="AK418" s="28" t="str">
        <f t="shared" si="191"/>
        <v xml:space="preserve"> </v>
      </c>
      <c r="AL418" s="28" t="str">
        <f t="shared" si="191"/>
        <v xml:space="preserve"> </v>
      </c>
      <c r="AM418" s="28" t="str">
        <f t="shared" si="191"/>
        <v xml:space="preserve"> </v>
      </c>
      <c r="AN418" s="28" t="str">
        <f t="shared" si="191"/>
        <v xml:space="preserve"> </v>
      </c>
    </row>
    <row r="419" spans="1:40" x14ac:dyDescent="0.15">
      <c r="A419" s="379"/>
      <c r="B419" s="379"/>
      <c r="C419" s="210"/>
      <c r="D419" s="274" t="s">
        <v>421</v>
      </c>
      <c r="E419" s="105" t="s">
        <v>522</v>
      </c>
      <c r="F419" s="59" t="s">
        <v>22</v>
      </c>
      <c r="G419" s="60" t="s">
        <v>63</v>
      </c>
      <c r="H419" s="59">
        <v>1</v>
      </c>
      <c r="I419" s="70">
        <f>SUM(H419:H421)</f>
        <v>4.5</v>
      </c>
      <c r="J419" s="379"/>
      <c r="N419" s="4"/>
    </row>
    <row r="420" spans="1:40" x14ac:dyDescent="0.15">
      <c r="A420" s="379"/>
      <c r="B420" s="379"/>
      <c r="C420" s="210"/>
      <c r="D420" s="274"/>
      <c r="E420" s="105" t="s">
        <v>50</v>
      </c>
      <c r="F420" s="68" t="s">
        <v>24</v>
      </c>
      <c r="G420" s="282" t="s">
        <v>59</v>
      </c>
      <c r="H420" s="89">
        <v>1.5</v>
      </c>
      <c r="I420" s="70"/>
      <c r="J420" s="379"/>
      <c r="N420" s="4"/>
    </row>
    <row r="421" spans="1:40" x14ac:dyDescent="0.15">
      <c r="A421" s="379"/>
      <c r="B421" s="379"/>
      <c r="C421" s="210"/>
      <c r="D421" s="63"/>
      <c r="E421" s="105" t="s">
        <v>272</v>
      </c>
      <c r="F421" s="130" t="s">
        <v>31</v>
      </c>
      <c r="G421" s="60" t="s">
        <v>59</v>
      </c>
      <c r="H421" s="165">
        <v>2</v>
      </c>
      <c r="I421" s="70"/>
      <c r="J421" s="379"/>
      <c r="N421" s="4"/>
    </row>
    <row r="422" spans="1:40" x14ac:dyDescent="0.15">
      <c r="A422" s="132"/>
      <c r="B422" s="132"/>
      <c r="C422" s="133"/>
      <c r="D422" s="134"/>
      <c r="E422" s="135"/>
      <c r="F422" s="136"/>
      <c r="G422" s="137"/>
      <c r="H422" s="136"/>
      <c r="I422" s="138"/>
      <c r="J422" s="138"/>
      <c r="K422" s="246"/>
      <c r="L422" s="246"/>
      <c r="M422" s="242"/>
      <c r="N422" s="4" t="e">
        <f ca="1">IF(YEAR(#REF!)=YEAR(TODAY()),IF(MONTH(#REF!)-MONTH(TODAY())&gt;0,IF(MONTH(#REF!)-MONTH(TODAY())&lt;=3,"Renovar Contrato?",""),""),"")</f>
        <v>#REF!</v>
      </c>
      <c r="O422" s="47">
        <f>SUM(P422:AN422)</f>
        <v>3</v>
      </c>
      <c r="P422" s="22">
        <f t="shared" ref="P422:AN422" si="192">SUM(P424:P428)</f>
        <v>0</v>
      </c>
      <c r="Q422" s="22">
        <f t="shared" si="192"/>
        <v>0</v>
      </c>
      <c r="R422" s="22">
        <f t="shared" si="192"/>
        <v>0</v>
      </c>
      <c r="S422" s="22">
        <f t="shared" si="192"/>
        <v>0</v>
      </c>
      <c r="T422" s="22">
        <f t="shared" si="192"/>
        <v>0</v>
      </c>
      <c r="U422" s="22">
        <f t="shared" si="192"/>
        <v>0</v>
      </c>
      <c r="V422" s="22">
        <f t="shared" si="192"/>
        <v>0</v>
      </c>
      <c r="W422" s="22">
        <f t="shared" si="192"/>
        <v>0</v>
      </c>
      <c r="X422" s="22">
        <f t="shared" si="192"/>
        <v>0</v>
      </c>
      <c r="Y422" s="22">
        <f t="shared" si="192"/>
        <v>0</v>
      </c>
      <c r="Z422" s="22">
        <f t="shared" si="192"/>
        <v>0</v>
      </c>
      <c r="AA422" s="22">
        <f t="shared" si="192"/>
        <v>0</v>
      </c>
      <c r="AB422" s="22">
        <f t="shared" si="192"/>
        <v>0</v>
      </c>
      <c r="AC422" s="22">
        <f t="shared" si="192"/>
        <v>0</v>
      </c>
      <c r="AD422" s="22">
        <f t="shared" si="192"/>
        <v>0</v>
      </c>
      <c r="AE422" s="22">
        <f t="shared" si="192"/>
        <v>0</v>
      </c>
      <c r="AF422" s="22">
        <f t="shared" si="192"/>
        <v>0</v>
      </c>
      <c r="AG422" s="22">
        <f t="shared" si="192"/>
        <v>0</v>
      </c>
      <c r="AH422" s="22">
        <f t="shared" si="192"/>
        <v>0</v>
      </c>
      <c r="AI422" s="22">
        <f t="shared" si="192"/>
        <v>0</v>
      </c>
      <c r="AJ422" s="22">
        <f t="shared" si="192"/>
        <v>0</v>
      </c>
      <c r="AK422" s="22">
        <f t="shared" si="192"/>
        <v>0</v>
      </c>
      <c r="AL422" s="22">
        <f t="shared" si="192"/>
        <v>3</v>
      </c>
      <c r="AM422" s="22">
        <f t="shared" si="192"/>
        <v>0</v>
      </c>
      <c r="AN422" s="22">
        <f t="shared" si="192"/>
        <v>0</v>
      </c>
    </row>
    <row r="423" spans="1:40" x14ac:dyDescent="0.15">
      <c r="A423" s="84" t="s">
        <v>192</v>
      </c>
      <c r="B423" s="84" t="s">
        <v>61</v>
      </c>
      <c r="C423" s="87" t="s">
        <v>193</v>
      </c>
      <c r="D423" s="142" t="s">
        <v>64</v>
      </c>
      <c r="E423" s="114"/>
      <c r="F423" s="61"/>
      <c r="G423" s="106"/>
      <c r="H423" s="109"/>
      <c r="I423" s="118">
        <f>SUM(I424:I428)</f>
        <v>16</v>
      </c>
      <c r="J423" s="107">
        <f>I423/2</f>
        <v>8</v>
      </c>
      <c r="K423" s="231">
        <v>44455</v>
      </c>
      <c r="L423" s="231">
        <v>44819</v>
      </c>
      <c r="M423" s="239">
        <v>0.59</v>
      </c>
      <c r="N423" s="4" t="e">
        <f ca="1">IF(YEAR(#REF!)=YEAR(TODAY()),IF(MONTH(#REF!)-MONTH(TODAY())&gt;0,IF(MONTH(#REF!)-MONTH(TODAY())&lt;=3,"Renovar Contrato?",""),""),"")</f>
        <v>#REF!</v>
      </c>
      <c r="O423" s="47">
        <f>SUM(P423:AN423)</f>
        <v>0.125</v>
      </c>
      <c r="P423" s="21">
        <f>P422/24</f>
        <v>0</v>
      </c>
      <c r="Q423" s="21">
        <f t="shared" ref="Q423:AJ423" si="193">Q422/24</f>
        <v>0</v>
      </c>
      <c r="R423" s="21">
        <f t="shared" si="193"/>
        <v>0</v>
      </c>
      <c r="S423" s="21">
        <f t="shared" si="193"/>
        <v>0</v>
      </c>
      <c r="T423" s="21">
        <f t="shared" si="193"/>
        <v>0</v>
      </c>
      <c r="U423" s="21">
        <f t="shared" si="193"/>
        <v>0</v>
      </c>
      <c r="V423" s="21">
        <f t="shared" si="193"/>
        <v>0</v>
      </c>
      <c r="W423" s="21">
        <f t="shared" si="193"/>
        <v>0</v>
      </c>
      <c r="X423" s="21">
        <f t="shared" si="193"/>
        <v>0</v>
      </c>
      <c r="Y423" s="21">
        <f t="shared" si="193"/>
        <v>0</v>
      </c>
      <c r="Z423" s="21">
        <f t="shared" si="193"/>
        <v>0</v>
      </c>
      <c r="AA423" s="21">
        <f t="shared" si="193"/>
        <v>0</v>
      </c>
      <c r="AB423" s="21">
        <f t="shared" si="193"/>
        <v>0</v>
      </c>
      <c r="AC423" s="21">
        <f t="shared" si="193"/>
        <v>0</v>
      </c>
      <c r="AD423" s="21">
        <f t="shared" si="193"/>
        <v>0</v>
      </c>
      <c r="AE423" s="21">
        <f t="shared" si="193"/>
        <v>0</v>
      </c>
      <c r="AF423" s="21">
        <f t="shared" si="193"/>
        <v>0</v>
      </c>
      <c r="AG423" s="21">
        <f t="shared" si="193"/>
        <v>0</v>
      </c>
      <c r="AH423" s="21">
        <f t="shared" si="193"/>
        <v>0</v>
      </c>
      <c r="AI423" s="21">
        <f t="shared" si="193"/>
        <v>0</v>
      </c>
      <c r="AJ423" s="21">
        <f t="shared" si="193"/>
        <v>0</v>
      </c>
      <c r="AK423" s="21">
        <f>AK422/24</f>
        <v>0</v>
      </c>
      <c r="AL423" s="21">
        <f>AL422/24</f>
        <v>0.125</v>
      </c>
      <c r="AM423" s="21">
        <f t="shared" ref="AM423:AN423" si="194">AM422/24</f>
        <v>0</v>
      </c>
      <c r="AN423" s="21">
        <f t="shared" si="194"/>
        <v>0</v>
      </c>
    </row>
    <row r="424" spans="1:40" x14ac:dyDescent="0.15">
      <c r="A424" s="223"/>
      <c r="B424" s="75"/>
      <c r="C424" s="197"/>
      <c r="D424" s="75"/>
      <c r="E424" s="75" t="s">
        <v>618</v>
      </c>
      <c r="F424" s="220" t="s">
        <v>76</v>
      </c>
      <c r="G424" s="76" t="s">
        <v>55</v>
      </c>
      <c r="H424" s="49">
        <v>2</v>
      </c>
      <c r="I424" s="107">
        <f>SUM(H424:H427)</f>
        <v>8</v>
      </c>
      <c r="J424" s="56"/>
      <c r="K424" s="56"/>
      <c r="L424" s="56"/>
      <c r="M424" s="56"/>
      <c r="N424" s="4" t="e">
        <f ca="1">IF(YEAR(#REF!)=YEAR(TODAY()),IF(MONTH(#REF!)-MONTH(TODAY())&gt;0,IF(MONTH(#REF!)-MONTH(TODAY())&lt;=3,"Renovar Contrato?",""),""),"")</f>
        <v>#REF!</v>
      </c>
      <c r="P424" s="28" t="str">
        <f t="shared" ref="P424:AE428" si="195">IF($F424=P$1,$H424," ")</f>
        <v xml:space="preserve"> </v>
      </c>
      <c r="Q424" s="28" t="str">
        <f t="shared" si="195"/>
        <v xml:space="preserve"> </v>
      </c>
      <c r="R424" s="28" t="str">
        <f t="shared" si="195"/>
        <v xml:space="preserve"> </v>
      </c>
      <c r="S424" s="28" t="str">
        <f t="shared" si="195"/>
        <v xml:space="preserve"> </v>
      </c>
      <c r="T424" s="28" t="str">
        <f t="shared" si="195"/>
        <v xml:space="preserve"> </v>
      </c>
      <c r="U424" s="28" t="str">
        <f t="shared" si="195"/>
        <v xml:space="preserve"> </v>
      </c>
      <c r="V424" s="28" t="str">
        <f t="shared" si="195"/>
        <v xml:space="preserve"> </v>
      </c>
      <c r="W424" s="28" t="str">
        <f t="shared" si="195"/>
        <v xml:space="preserve"> </v>
      </c>
      <c r="X424" s="28" t="str">
        <f t="shared" si="195"/>
        <v xml:space="preserve"> </v>
      </c>
      <c r="Y424" s="28" t="str">
        <f t="shared" si="195"/>
        <v xml:space="preserve"> </v>
      </c>
      <c r="Z424" s="28" t="str">
        <f t="shared" si="195"/>
        <v xml:space="preserve"> </v>
      </c>
      <c r="AA424" s="28" t="str">
        <f t="shared" si="195"/>
        <v xml:space="preserve"> </v>
      </c>
      <c r="AB424" s="28" t="str">
        <f t="shared" si="195"/>
        <v xml:space="preserve"> </v>
      </c>
      <c r="AC424" s="28" t="str">
        <f t="shared" si="195"/>
        <v xml:space="preserve"> </v>
      </c>
      <c r="AD424" s="28" t="str">
        <f t="shared" si="195"/>
        <v xml:space="preserve"> </v>
      </c>
      <c r="AE424" s="28" t="str">
        <f t="shared" si="195"/>
        <v xml:space="preserve"> </v>
      </c>
      <c r="AF424" s="28" t="str">
        <f t="shared" ref="AF424:AN428" si="196">IF($F424=AF$1,$H424," ")</f>
        <v xml:space="preserve"> </v>
      </c>
      <c r="AG424" s="28" t="str">
        <f t="shared" si="196"/>
        <v xml:space="preserve"> </v>
      </c>
      <c r="AH424" s="28" t="str">
        <f t="shared" si="196"/>
        <v xml:space="preserve"> </v>
      </c>
      <c r="AI424" s="28" t="str">
        <f t="shared" si="196"/>
        <v xml:space="preserve"> </v>
      </c>
      <c r="AJ424" s="28" t="str">
        <f t="shared" si="196"/>
        <v xml:space="preserve"> </v>
      </c>
      <c r="AK424" s="28" t="str">
        <f t="shared" si="196"/>
        <v xml:space="preserve"> </v>
      </c>
      <c r="AL424" s="28">
        <f t="shared" si="196"/>
        <v>2</v>
      </c>
      <c r="AM424" s="28" t="str">
        <f t="shared" si="196"/>
        <v xml:space="preserve"> </v>
      </c>
      <c r="AN424" s="28" t="str">
        <f t="shared" si="196"/>
        <v xml:space="preserve"> </v>
      </c>
    </row>
    <row r="425" spans="1:40" x14ac:dyDescent="0.15">
      <c r="A425" s="223"/>
      <c r="B425" s="75"/>
      <c r="C425" s="197"/>
      <c r="D425" s="75"/>
      <c r="E425" s="75" t="s">
        <v>619</v>
      </c>
      <c r="F425" s="220" t="s">
        <v>76</v>
      </c>
      <c r="G425" s="76" t="s">
        <v>55</v>
      </c>
      <c r="H425" s="49">
        <v>2</v>
      </c>
      <c r="I425" s="107"/>
      <c r="J425" s="56"/>
      <c r="K425" s="56"/>
      <c r="L425" s="56"/>
      <c r="M425" s="56"/>
      <c r="N425" s="4"/>
    </row>
    <row r="426" spans="1:40" x14ac:dyDescent="0.15">
      <c r="A426" s="208"/>
      <c r="B426" s="56"/>
      <c r="C426" s="351"/>
      <c r="D426" s="75"/>
      <c r="E426" s="75" t="s">
        <v>626</v>
      </c>
      <c r="F426" s="220" t="s">
        <v>76</v>
      </c>
      <c r="G426" s="76" t="s">
        <v>55</v>
      </c>
      <c r="H426" s="49">
        <v>2</v>
      </c>
      <c r="I426" s="107"/>
      <c r="J426" s="56"/>
      <c r="K426" s="56"/>
      <c r="L426" s="56"/>
      <c r="M426" s="56"/>
      <c r="N426" s="4"/>
    </row>
    <row r="427" spans="1:40" x14ac:dyDescent="0.15">
      <c r="A427" s="208"/>
      <c r="B427" s="56"/>
      <c r="C427" s="351"/>
      <c r="D427" s="75"/>
      <c r="E427" s="75" t="s">
        <v>627</v>
      </c>
      <c r="F427" s="220" t="s">
        <v>76</v>
      </c>
      <c r="G427" s="76" t="s">
        <v>55</v>
      </c>
      <c r="H427" s="49">
        <v>2</v>
      </c>
      <c r="I427" s="107"/>
      <c r="J427" s="56"/>
      <c r="K427" s="56"/>
      <c r="L427" s="56"/>
      <c r="M427" s="56"/>
      <c r="N427" s="4"/>
    </row>
    <row r="428" spans="1:40" x14ac:dyDescent="0.15">
      <c r="A428" s="56"/>
      <c r="B428" s="56"/>
      <c r="C428" s="208"/>
      <c r="D428" s="75"/>
      <c r="E428" s="105" t="s">
        <v>645</v>
      </c>
      <c r="F428" s="130" t="s">
        <v>76</v>
      </c>
      <c r="G428" s="60" t="s">
        <v>58</v>
      </c>
      <c r="H428" s="59">
        <v>1</v>
      </c>
      <c r="I428" s="156">
        <f>SUM(H428:H433)</f>
        <v>8</v>
      </c>
      <c r="J428" s="56"/>
      <c r="N428" s="4" t="str">
        <f ca="1">IF(YEAR(L443)=YEAR(TODAY()),IF(MONTH(L443)-MONTH(TODAY())&gt;0,IF(MONTH(L443)-MONTH(TODAY())&lt;=3,"Renovar Contrato?",""),""),"")</f>
        <v>Renovar Contrato?</v>
      </c>
      <c r="P428" s="28" t="str">
        <f t="shared" si="195"/>
        <v xml:space="preserve"> </v>
      </c>
      <c r="Q428" s="28" t="str">
        <f t="shared" si="195"/>
        <v xml:space="preserve"> </v>
      </c>
      <c r="R428" s="28" t="str">
        <f t="shared" si="195"/>
        <v xml:space="preserve"> </v>
      </c>
      <c r="S428" s="28" t="str">
        <f t="shared" si="195"/>
        <v xml:space="preserve"> </v>
      </c>
      <c r="T428" s="28" t="str">
        <f t="shared" si="195"/>
        <v xml:space="preserve"> </v>
      </c>
      <c r="U428" s="28" t="str">
        <f t="shared" si="195"/>
        <v xml:space="preserve"> </v>
      </c>
      <c r="V428" s="28" t="str">
        <f t="shared" si="195"/>
        <v xml:space="preserve"> </v>
      </c>
      <c r="W428" s="28" t="str">
        <f t="shared" si="195"/>
        <v xml:space="preserve"> </v>
      </c>
      <c r="X428" s="28" t="str">
        <f t="shared" si="195"/>
        <v xml:space="preserve"> </v>
      </c>
      <c r="Y428" s="28" t="str">
        <f t="shared" si="195"/>
        <v xml:space="preserve"> </v>
      </c>
      <c r="Z428" s="28" t="str">
        <f t="shared" si="195"/>
        <v xml:space="preserve"> </v>
      </c>
      <c r="AA428" s="28" t="str">
        <f t="shared" si="195"/>
        <v xml:space="preserve"> </v>
      </c>
      <c r="AB428" s="28" t="str">
        <f t="shared" si="195"/>
        <v xml:space="preserve"> </v>
      </c>
      <c r="AC428" s="28" t="str">
        <f t="shared" si="195"/>
        <v xml:space="preserve"> </v>
      </c>
      <c r="AD428" s="28" t="str">
        <f t="shared" si="195"/>
        <v xml:space="preserve"> </v>
      </c>
      <c r="AE428" s="28" t="str">
        <f t="shared" si="195"/>
        <v xml:space="preserve"> </v>
      </c>
      <c r="AF428" s="28" t="str">
        <f t="shared" si="196"/>
        <v xml:space="preserve"> </v>
      </c>
      <c r="AG428" s="28" t="str">
        <f t="shared" si="196"/>
        <v xml:space="preserve"> </v>
      </c>
      <c r="AH428" s="28" t="str">
        <f t="shared" si="196"/>
        <v xml:space="preserve"> </v>
      </c>
      <c r="AI428" s="28" t="str">
        <f t="shared" si="196"/>
        <v xml:space="preserve"> </v>
      </c>
      <c r="AJ428" s="28" t="str">
        <f t="shared" si="196"/>
        <v xml:space="preserve"> </v>
      </c>
      <c r="AK428" s="28" t="str">
        <f t="shared" si="196"/>
        <v xml:space="preserve"> </v>
      </c>
      <c r="AL428" s="28">
        <f t="shared" si="196"/>
        <v>1</v>
      </c>
      <c r="AM428" s="28" t="str">
        <f t="shared" si="196"/>
        <v xml:space="preserve"> </v>
      </c>
      <c r="AN428" s="28" t="str">
        <f t="shared" si="196"/>
        <v xml:space="preserve"> </v>
      </c>
    </row>
    <row r="429" spans="1:40" x14ac:dyDescent="0.15">
      <c r="A429" s="56"/>
      <c r="B429" s="56"/>
      <c r="C429" s="208"/>
      <c r="D429" s="75"/>
      <c r="E429" s="105" t="s">
        <v>646</v>
      </c>
      <c r="F429" s="130" t="s">
        <v>76</v>
      </c>
      <c r="G429" s="60" t="s">
        <v>58</v>
      </c>
      <c r="H429" s="59">
        <v>2</v>
      </c>
      <c r="I429" s="156"/>
      <c r="J429" s="56"/>
      <c r="N429" s="4"/>
    </row>
    <row r="430" spans="1:40" x14ac:dyDescent="0.15">
      <c r="A430" s="56"/>
      <c r="B430" s="56"/>
      <c r="C430" s="208"/>
      <c r="D430" s="75"/>
      <c r="E430" s="105" t="s">
        <v>641</v>
      </c>
      <c r="F430" s="130" t="s">
        <v>76</v>
      </c>
      <c r="G430" s="60" t="s">
        <v>58</v>
      </c>
      <c r="H430" s="59">
        <v>1</v>
      </c>
      <c r="I430" s="156"/>
      <c r="J430" s="56"/>
      <c r="N430" s="4"/>
    </row>
    <row r="431" spans="1:40" x14ac:dyDescent="0.15">
      <c r="A431" s="56"/>
      <c r="B431" s="56"/>
      <c r="C431" s="208"/>
      <c r="D431" s="75"/>
      <c r="E431" s="105" t="s">
        <v>642</v>
      </c>
      <c r="F431" s="130" t="s">
        <v>76</v>
      </c>
      <c r="G431" s="60" t="s">
        <v>58</v>
      </c>
      <c r="H431" s="59">
        <v>2</v>
      </c>
      <c r="I431" s="156"/>
      <c r="J431" s="56"/>
      <c r="N431" s="4"/>
    </row>
    <row r="432" spans="1:40" x14ac:dyDescent="0.15">
      <c r="A432" s="56"/>
      <c r="B432" s="56"/>
      <c r="C432" s="208"/>
      <c r="D432" s="75"/>
      <c r="E432" s="105" t="s">
        <v>270</v>
      </c>
      <c r="F432" s="130" t="s">
        <v>76</v>
      </c>
      <c r="G432" s="60" t="s">
        <v>59</v>
      </c>
      <c r="H432" s="165">
        <v>1</v>
      </c>
      <c r="I432" s="156"/>
      <c r="J432" s="56"/>
      <c r="K432" s="240"/>
      <c r="L432" s="240"/>
      <c r="M432" s="66"/>
      <c r="N432" s="4"/>
    </row>
    <row r="433" spans="1:40" x14ac:dyDescent="0.15">
      <c r="A433" s="56"/>
      <c r="B433" s="56"/>
      <c r="C433" s="208"/>
      <c r="D433" s="75"/>
      <c r="E433" s="105" t="s">
        <v>272</v>
      </c>
      <c r="F433" s="130" t="s">
        <v>76</v>
      </c>
      <c r="G433" s="60" t="s">
        <v>59</v>
      </c>
      <c r="H433" s="165">
        <v>1</v>
      </c>
      <c r="I433" s="156"/>
      <c r="J433" s="56"/>
      <c r="K433" s="240"/>
      <c r="L433" s="240"/>
      <c r="M433" s="66"/>
      <c r="N433" s="4"/>
    </row>
    <row r="434" spans="1:40" x14ac:dyDescent="0.15">
      <c r="A434" s="31"/>
      <c r="B434" s="31"/>
      <c r="C434" s="96"/>
      <c r="D434" s="97"/>
      <c r="E434" s="98"/>
      <c r="F434" s="99"/>
      <c r="G434" s="100"/>
      <c r="H434" s="99"/>
      <c r="I434" s="101"/>
      <c r="J434" s="102"/>
      <c r="K434" s="236"/>
      <c r="L434" s="236"/>
      <c r="M434" s="237"/>
      <c r="N434" s="4" t="e">
        <f ca="1">IF(YEAR(#REF!)=YEAR(TODAY()),IF(MONTH(#REF!)-MONTH(TODAY())&gt;0,IF(MONTH(#REF!)-MONTH(TODAY())&lt;=3,"Renovar Contrato?",""),""),"")</f>
        <v>#REF!</v>
      </c>
      <c r="O434" s="47">
        <f>SUM(P434:AN434)</f>
        <v>0</v>
      </c>
      <c r="P434" s="22">
        <f t="shared" ref="P434:AN434" si="197">SUM(P436:P436)</f>
        <v>0</v>
      </c>
      <c r="Q434" s="22">
        <f t="shared" si="197"/>
        <v>0</v>
      </c>
      <c r="R434" s="22">
        <f t="shared" si="197"/>
        <v>0</v>
      </c>
      <c r="S434" s="22">
        <f t="shared" si="197"/>
        <v>0</v>
      </c>
      <c r="T434" s="22">
        <f t="shared" si="197"/>
        <v>0</v>
      </c>
      <c r="U434" s="22">
        <f t="shared" si="197"/>
        <v>0</v>
      </c>
      <c r="V434" s="22">
        <f t="shared" si="197"/>
        <v>0</v>
      </c>
      <c r="W434" s="22">
        <f t="shared" si="197"/>
        <v>0</v>
      </c>
      <c r="X434" s="22">
        <f t="shared" si="197"/>
        <v>0</v>
      </c>
      <c r="Y434" s="22">
        <f t="shared" si="197"/>
        <v>0</v>
      </c>
      <c r="Z434" s="22">
        <f t="shared" si="197"/>
        <v>0</v>
      </c>
      <c r="AA434" s="22">
        <f t="shared" si="197"/>
        <v>0</v>
      </c>
      <c r="AB434" s="22">
        <f t="shared" si="197"/>
        <v>0</v>
      </c>
      <c r="AC434" s="22">
        <f t="shared" si="197"/>
        <v>0</v>
      </c>
      <c r="AD434" s="22">
        <f t="shared" si="197"/>
        <v>0</v>
      </c>
      <c r="AE434" s="22">
        <f t="shared" si="197"/>
        <v>0</v>
      </c>
      <c r="AF434" s="22">
        <f t="shared" si="197"/>
        <v>0</v>
      </c>
      <c r="AG434" s="22">
        <f t="shared" si="197"/>
        <v>0</v>
      </c>
      <c r="AH434" s="22">
        <f t="shared" si="197"/>
        <v>0</v>
      </c>
      <c r="AI434" s="22">
        <f t="shared" si="197"/>
        <v>0</v>
      </c>
      <c r="AJ434" s="22">
        <f t="shared" si="197"/>
        <v>0</v>
      </c>
      <c r="AK434" s="22">
        <f t="shared" si="197"/>
        <v>0</v>
      </c>
      <c r="AL434" s="22">
        <f t="shared" si="197"/>
        <v>0</v>
      </c>
      <c r="AM434" s="22">
        <f t="shared" si="197"/>
        <v>0</v>
      </c>
      <c r="AN434" s="22">
        <f t="shared" si="197"/>
        <v>0</v>
      </c>
    </row>
    <row r="435" spans="1:40" x14ac:dyDescent="0.15">
      <c r="A435" s="65" t="s">
        <v>687</v>
      </c>
      <c r="B435" s="65" t="s">
        <v>61</v>
      </c>
      <c r="C435" s="29" t="s">
        <v>582</v>
      </c>
      <c r="D435" s="69" t="s">
        <v>64</v>
      </c>
      <c r="E435" s="93"/>
      <c r="F435" s="94"/>
      <c r="G435" s="95"/>
      <c r="H435" s="92"/>
      <c r="I435" s="91">
        <f>SUM(I436:I441)</f>
        <v>12</v>
      </c>
      <c r="J435" s="88">
        <f>I435/2</f>
        <v>6</v>
      </c>
      <c r="K435" s="231" t="s">
        <v>564</v>
      </c>
      <c r="L435" s="231">
        <v>44819</v>
      </c>
      <c r="M435" s="239">
        <v>0.5</v>
      </c>
      <c r="N435" s="4" t="e">
        <f ca="1">IF(YEAR(#REF!)=YEAR(TODAY()),IF(MONTH(#REF!)-MONTH(TODAY())&gt;0,IF(MONTH(#REF!)-MONTH(TODAY())&lt;=3,"Renovar Contrato?",""),""),"")</f>
        <v>#REF!</v>
      </c>
      <c r="O435" s="47">
        <f>SUM(P435:AN435)</f>
        <v>0</v>
      </c>
      <c r="P435" s="21">
        <f>P434/24</f>
        <v>0</v>
      </c>
      <c r="Q435" s="21">
        <f t="shared" ref="Q435:AJ435" si="198">Q434/24</f>
        <v>0</v>
      </c>
      <c r="R435" s="21">
        <f t="shared" si="198"/>
        <v>0</v>
      </c>
      <c r="S435" s="21">
        <f t="shared" si="198"/>
        <v>0</v>
      </c>
      <c r="T435" s="21">
        <f t="shared" si="198"/>
        <v>0</v>
      </c>
      <c r="U435" s="21">
        <f t="shared" si="198"/>
        <v>0</v>
      </c>
      <c r="V435" s="21">
        <f t="shared" si="198"/>
        <v>0</v>
      </c>
      <c r="W435" s="21">
        <f t="shared" si="198"/>
        <v>0</v>
      </c>
      <c r="X435" s="21">
        <f t="shared" si="198"/>
        <v>0</v>
      </c>
      <c r="Y435" s="21">
        <f t="shared" si="198"/>
        <v>0</v>
      </c>
      <c r="Z435" s="21">
        <f t="shared" si="198"/>
        <v>0</v>
      </c>
      <c r="AA435" s="21">
        <f t="shared" si="198"/>
        <v>0</v>
      </c>
      <c r="AB435" s="21">
        <f t="shared" si="198"/>
        <v>0</v>
      </c>
      <c r="AC435" s="21">
        <f t="shared" si="198"/>
        <v>0</v>
      </c>
      <c r="AD435" s="21">
        <f t="shared" si="198"/>
        <v>0</v>
      </c>
      <c r="AE435" s="21">
        <f t="shared" si="198"/>
        <v>0</v>
      </c>
      <c r="AF435" s="21">
        <f t="shared" si="198"/>
        <v>0</v>
      </c>
      <c r="AG435" s="21">
        <f t="shared" si="198"/>
        <v>0</v>
      </c>
      <c r="AH435" s="21">
        <f t="shared" si="198"/>
        <v>0</v>
      </c>
      <c r="AI435" s="21">
        <f t="shared" si="198"/>
        <v>0</v>
      </c>
      <c r="AJ435" s="21">
        <f t="shared" si="198"/>
        <v>0</v>
      </c>
      <c r="AK435" s="21">
        <f>AK434/24</f>
        <v>0</v>
      </c>
      <c r="AL435" s="21">
        <f>AL434/24</f>
        <v>0</v>
      </c>
      <c r="AM435" s="21">
        <f t="shared" ref="AM435:AN435" si="199">AM434/24</f>
        <v>0</v>
      </c>
      <c r="AN435" s="21">
        <f t="shared" si="199"/>
        <v>0</v>
      </c>
    </row>
    <row r="436" spans="1:40" x14ac:dyDescent="0.15">
      <c r="B436" s="283"/>
      <c r="C436" s="351"/>
      <c r="D436" s="23"/>
      <c r="E436" s="75" t="s">
        <v>658</v>
      </c>
      <c r="F436" s="130" t="s">
        <v>31</v>
      </c>
      <c r="G436" s="76" t="s">
        <v>55</v>
      </c>
      <c r="H436" s="49">
        <v>2</v>
      </c>
      <c r="I436" s="107">
        <f>SUM(H436:H440)</f>
        <v>8</v>
      </c>
      <c r="K436" s="7"/>
      <c r="L436" s="7"/>
      <c r="M436" s="7"/>
      <c r="N436" s="4"/>
    </row>
    <row r="437" spans="1:40" x14ac:dyDescent="0.15">
      <c r="C437" s="269"/>
      <c r="D437" s="23"/>
      <c r="E437" s="75" t="s">
        <v>657</v>
      </c>
      <c r="F437" s="130" t="s">
        <v>31</v>
      </c>
      <c r="G437" s="76" t="s">
        <v>55</v>
      </c>
      <c r="H437" s="49">
        <v>2</v>
      </c>
      <c r="I437" s="107"/>
      <c r="K437" s="7"/>
      <c r="L437" s="7"/>
      <c r="M437" s="7"/>
      <c r="N437" s="4"/>
    </row>
    <row r="438" spans="1:40" x14ac:dyDescent="0.15">
      <c r="C438" s="269"/>
      <c r="D438" s="23"/>
      <c r="E438" s="105" t="s">
        <v>279</v>
      </c>
      <c r="F438" s="59" t="s">
        <v>26</v>
      </c>
      <c r="G438" s="60" t="s">
        <v>56</v>
      </c>
      <c r="H438" s="172">
        <v>1</v>
      </c>
      <c r="I438" s="107"/>
      <c r="K438" s="7"/>
      <c r="L438" s="7"/>
      <c r="M438" s="7"/>
      <c r="N438" s="4"/>
    </row>
    <row r="439" spans="1:40" x14ac:dyDescent="0.15">
      <c r="C439" s="269"/>
      <c r="D439" s="23"/>
      <c r="E439" s="105" t="s">
        <v>280</v>
      </c>
      <c r="F439" s="59" t="s">
        <v>26</v>
      </c>
      <c r="G439" s="60" t="s">
        <v>56</v>
      </c>
      <c r="H439" s="172">
        <v>1</v>
      </c>
      <c r="I439" s="107"/>
      <c r="K439" s="7"/>
      <c r="L439" s="7"/>
      <c r="M439" s="7"/>
      <c r="N439" s="4"/>
    </row>
    <row r="440" spans="1:40" x14ac:dyDescent="0.15">
      <c r="C440" s="269"/>
      <c r="D440" s="23"/>
      <c r="E440" s="105" t="s">
        <v>381</v>
      </c>
      <c r="F440" s="59" t="s">
        <v>26</v>
      </c>
      <c r="G440" s="60" t="s">
        <v>56</v>
      </c>
      <c r="H440" s="59">
        <v>2</v>
      </c>
      <c r="I440" s="107"/>
      <c r="K440" s="7"/>
      <c r="L440" s="7"/>
      <c r="M440" s="7"/>
      <c r="N440" s="4"/>
    </row>
    <row r="441" spans="1:40" x14ac:dyDescent="0.15">
      <c r="B441" s="30" t="s">
        <v>539</v>
      </c>
      <c r="C441" s="111"/>
      <c r="D441" s="23"/>
      <c r="E441" s="105" t="s">
        <v>267</v>
      </c>
      <c r="F441" s="130" t="s">
        <v>31</v>
      </c>
      <c r="G441" s="60" t="s">
        <v>59</v>
      </c>
      <c r="H441" s="165">
        <v>4</v>
      </c>
      <c r="I441" s="107">
        <f>SUM(H441)</f>
        <v>4</v>
      </c>
      <c r="K441" s="240"/>
      <c r="L441" s="240"/>
      <c r="M441" s="66"/>
      <c r="N441" s="4"/>
    </row>
    <row r="442" spans="1:40" x14ac:dyDescent="0.15">
      <c r="A442" s="31"/>
      <c r="B442" s="31"/>
      <c r="C442" s="96"/>
      <c r="D442" s="97"/>
      <c r="E442" s="98"/>
      <c r="F442" s="99"/>
      <c r="G442" s="100"/>
      <c r="H442" s="99"/>
      <c r="I442" s="101"/>
      <c r="J442" s="102"/>
      <c r="K442" s="236"/>
      <c r="L442" s="236"/>
      <c r="M442" s="237"/>
      <c r="N442" s="4" t="e">
        <f ca="1">IF(YEAR(#REF!)=YEAR(TODAY()),IF(MONTH(#REF!)-MONTH(TODAY())&gt;0,IF(MONTH(#REF!)-MONTH(TODAY())&lt;=3,"Renovar Contrato?",""),""),"")</f>
        <v>#REF!</v>
      </c>
      <c r="O442" s="47" t="e">
        <f>SUM(P442:AN442)</f>
        <v>#REF!</v>
      </c>
      <c r="P442" s="22" t="e">
        <f t="shared" ref="P442:AN442" si="200">SUM(P444:P448)</f>
        <v>#REF!</v>
      </c>
      <c r="Q442" s="22" t="e">
        <f t="shared" si="200"/>
        <v>#REF!</v>
      </c>
      <c r="R442" s="22" t="e">
        <f t="shared" si="200"/>
        <v>#REF!</v>
      </c>
      <c r="S442" s="22" t="e">
        <f t="shared" si="200"/>
        <v>#REF!</v>
      </c>
      <c r="T442" s="22" t="e">
        <f t="shared" si="200"/>
        <v>#REF!</v>
      </c>
      <c r="U442" s="22" t="e">
        <f t="shared" si="200"/>
        <v>#REF!</v>
      </c>
      <c r="V442" s="22" t="e">
        <f t="shared" si="200"/>
        <v>#REF!</v>
      </c>
      <c r="W442" s="22" t="e">
        <f t="shared" si="200"/>
        <v>#REF!</v>
      </c>
      <c r="X442" s="22" t="e">
        <f t="shared" si="200"/>
        <v>#REF!</v>
      </c>
      <c r="Y442" s="22" t="e">
        <f t="shared" si="200"/>
        <v>#REF!</v>
      </c>
      <c r="Z442" s="22" t="e">
        <f t="shared" si="200"/>
        <v>#REF!</v>
      </c>
      <c r="AA442" s="22" t="e">
        <f t="shared" si="200"/>
        <v>#REF!</v>
      </c>
      <c r="AB442" s="22" t="e">
        <f t="shared" si="200"/>
        <v>#REF!</v>
      </c>
      <c r="AC442" s="22" t="e">
        <f t="shared" si="200"/>
        <v>#REF!</v>
      </c>
      <c r="AD442" s="22" t="e">
        <f t="shared" si="200"/>
        <v>#REF!</v>
      </c>
      <c r="AE442" s="22" t="e">
        <f t="shared" si="200"/>
        <v>#REF!</v>
      </c>
      <c r="AF442" s="22" t="e">
        <f t="shared" si="200"/>
        <v>#REF!</v>
      </c>
      <c r="AG442" s="22" t="e">
        <f t="shared" si="200"/>
        <v>#REF!</v>
      </c>
      <c r="AH442" s="22" t="e">
        <f t="shared" si="200"/>
        <v>#REF!</v>
      </c>
      <c r="AI442" s="22" t="e">
        <f t="shared" si="200"/>
        <v>#REF!</v>
      </c>
      <c r="AJ442" s="22" t="e">
        <f t="shared" si="200"/>
        <v>#REF!</v>
      </c>
      <c r="AK442" s="22" t="e">
        <f t="shared" si="200"/>
        <v>#REF!</v>
      </c>
      <c r="AL442" s="22" t="e">
        <f t="shared" si="200"/>
        <v>#REF!</v>
      </c>
      <c r="AM442" s="22" t="e">
        <f t="shared" si="200"/>
        <v>#REF!</v>
      </c>
      <c r="AN442" s="22" t="e">
        <f t="shared" si="200"/>
        <v>#REF!</v>
      </c>
    </row>
    <row r="443" spans="1:40" x14ac:dyDescent="0.15">
      <c r="A443" s="65" t="s">
        <v>257</v>
      </c>
      <c r="B443" s="65" t="s">
        <v>61</v>
      </c>
      <c r="C443" s="221" t="s">
        <v>240</v>
      </c>
      <c r="D443" s="69" t="s">
        <v>64</v>
      </c>
      <c r="E443" s="93"/>
      <c r="F443" s="94"/>
      <c r="G443" s="95"/>
      <c r="H443" s="92"/>
      <c r="I443" s="91">
        <f>SUM(I444:I448)</f>
        <v>10</v>
      </c>
      <c r="J443" s="88">
        <f>I443/2</f>
        <v>5</v>
      </c>
      <c r="K443" s="231">
        <v>44455</v>
      </c>
      <c r="L443" s="62">
        <v>44619</v>
      </c>
      <c r="M443" s="239">
        <v>0.5</v>
      </c>
      <c r="N443" s="4" t="e">
        <f ca="1">IF(YEAR(#REF!)=YEAR(TODAY()),IF(MONTH(#REF!)-MONTH(TODAY())&gt;0,IF(MONTH(#REF!)-MONTH(TODAY())&lt;=3,"Renovar Contrato?",""),""),"")</f>
        <v>#REF!</v>
      </c>
      <c r="O443" s="47" t="e">
        <f>SUM(P443:AN443)</f>
        <v>#REF!</v>
      </c>
      <c r="P443" s="21" t="e">
        <f>P442/24</f>
        <v>#REF!</v>
      </c>
      <c r="Q443" s="21" t="e">
        <f t="shared" ref="Q443:AJ443" si="201">Q442/24</f>
        <v>#REF!</v>
      </c>
      <c r="R443" s="21" t="e">
        <f t="shared" si="201"/>
        <v>#REF!</v>
      </c>
      <c r="S443" s="21" t="e">
        <f t="shared" si="201"/>
        <v>#REF!</v>
      </c>
      <c r="T443" s="21" t="e">
        <f t="shared" si="201"/>
        <v>#REF!</v>
      </c>
      <c r="U443" s="21" t="e">
        <f t="shared" si="201"/>
        <v>#REF!</v>
      </c>
      <c r="V443" s="21" t="e">
        <f t="shared" si="201"/>
        <v>#REF!</v>
      </c>
      <c r="W443" s="21" t="e">
        <f t="shared" si="201"/>
        <v>#REF!</v>
      </c>
      <c r="X443" s="21" t="e">
        <f t="shared" si="201"/>
        <v>#REF!</v>
      </c>
      <c r="Y443" s="21" t="e">
        <f t="shared" si="201"/>
        <v>#REF!</v>
      </c>
      <c r="Z443" s="21" t="e">
        <f t="shared" si="201"/>
        <v>#REF!</v>
      </c>
      <c r="AA443" s="21" t="e">
        <f t="shared" si="201"/>
        <v>#REF!</v>
      </c>
      <c r="AB443" s="21" t="e">
        <f t="shared" si="201"/>
        <v>#REF!</v>
      </c>
      <c r="AC443" s="21" t="e">
        <f t="shared" si="201"/>
        <v>#REF!</v>
      </c>
      <c r="AD443" s="21" t="e">
        <f t="shared" si="201"/>
        <v>#REF!</v>
      </c>
      <c r="AE443" s="21" t="e">
        <f t="shared" si="201"/>
        <v>#REF!</v>
      </c>
      <c r="AF443" s="21" t="e">
        <f t="shared" si="201"/>
        <v>#REF!</v>
      </c>
      <c r="AG443" s="21" t="e">
        <f t="shared" si="201"/>
        <v>#REF!</v>
      </c>
      <c r="AH443" s="21" t="e">
        <f t="shared" si="201"/>
        <v>#REF!</v>
      </c>
      <c r="AI443" s="21" t="e">
        <f t="shared" si="201"/>
        <v>#REF!</v>
      </c>
      <c r="AJ443" s="21" t="e">
        <f t="shared" si="201"/>
        <v>#REF!</v>
      </c>
      <c r="AK443" s="21" t="e">
        <f>AK442/24</f>
        <v>#REF!</v>
      </c>
      <c r="AL443" s="21" t="e">
        <f>AL442/24</f>
        <v>#REF!</v>
      </c>
      <c r="AM443" s="21" t="e">
        <f t="shared" ref="AM443:AN443" si="202">AM442/24</f>
        <v>#REF!</v>
      </c>
      <c r="AN443" s="21" t="e">
        <f t="shared" si="202"/>
        <v>#REF!</v>
      </c>
    </row>
    <row r="444" spans="1:40" x14ac:dyDescent="0.15">
      <c r="B444" s="285"/>
      <c r="C444" s="341" t="s">
        <v>572</v>
      </c>
      <c r="D444" s="23"/>
      <c r="E444" s="105" t="s">
        <v>594</v>
      </c>
      <c r="F444" s="130" t="s">
        <v>76</v>
      </c>
      <c r="G444" s="60" t="s">
        <v>56</v>
      </c>
      <c r="H444" s="59">
        <v>1</v>
      </c>
      <c r="I444" s="107">
        <f>SUM(H444:H447)</f>
        <v>6</v>
      </c>
      <c r="K444" s="231">
        <v>44620</v>
      </c>
      <c r="L444" s="231">
        <v>44819</v>
      </c>
      <c r="M444" s="239">
        <v>0.3</v>
      </c>
      <c r="N444" s="4" t="str">
        <f ca="1">IF(YEAR(L460)=YEAR(TODAY()),IF(MONTH(L460)-MONTH(TODAY())&gt;0,IF(MONTH(L460)-MONTH(TODAY())&lt;=3,"Renovar Contrato?",""),""),"")</f>
        <v/>
      </c>
      <c r="P444" s="28" t="e">
        <f>IF(#REF!=P$1,#REF!," ")</f>
        <v>#REF!</v>
      </c>
      <c r="Q444" s="28" t="e">
        <f>IF(#REF!=Q$1,#REF!," ")</f>
        <v>#REF!</v>
      </c>
      <c r="R444" s="28" t="e">
        <f>IF(#REF!=R$1,#REF!," ")</f>
        <v>#REF!</v>
      </c>
      <c r="S444" s="28" t="e">
        <f>IF(#REF!=S$1,#REF!," ")</f>
        <v>#REF!</v>
      </c>
      <c r="T444" s="28" t="e">
        <f>IF(#REF!=T$1,#REF!," ")</f>
        <v>#REF!</v>
      </c>
      <c r="U444" s="28" t="e">
        <f>IF(#REF!=U$1,#REF!," ")</f>
        <v>#REF!</v>
      </c>
      <c r="V444" s="28" t="e">
        <f>IF(#REF!=V$1,#REF!," ")</f>
        <v>#REF!</v>
      </c>
      <c r="W444" s="28" t="e">
        <f>IF(#REF!=W$1,#REF!," ")</f>
        <v>#REF!</v>
      </c>
      <c r="X444" s="28" t="e">
        <f>IF(#REF!=X$1,#REF!," ")</f>
        <v>#REF!</v>
      </c>
      <c r="Y444" s="28" t="e">
        <f>IF(#REF!=Y$1,#REF!," ")</f>
        <v>#REF!</v>
      </c>
      <c r="Z444" s="28" t="e">
        <f>IF(#REF!=Z$1,#REF!," ")</f>
        <v>#REF!</v>
      </c>
      <c r="AA444" s="28" t="e">
        <f>IF(#REF!=AA$1,#REF!," ")</f>
        <v>#REF!</v>
      </c>
      <c r="AB444" s="28" t="e">
        <f>IF(#REF!=AB$1,#REF!," ")</f>
        <v>#REF!</v>
      </c>
      <c r="AC444" s="28" t="e">
        <f>IF(#REF!=AC$1,#REF!," ")</f>
        <v>#REF!</v>
      </c>
      <c r="AD444" s="28" t="e">
        <f>IF(#REF!=AD$1,#REF!," ")</f>
        <v>#REF!</v>
      </c>
      <c r="AE444" s="28" t="e">
        <f>IF(#REF!=AE$1,#REF!," ")</f>
        <v>#REF!</v>
      </c>
      <c r="AF444" s="28" t="e">
        <f>IF(#REF!=AF$1,#REF!," ")</f>
        <v>#REF!</v>
      </c>
      <c r="AG444" s="28" t="e">
        <f>IF(#REF!=AG$1,#REF!," ")</f>
        <v>#REF!</v>
      </c>
      <c r="AH444" s="28" t="e">
        <f>IF(#REF!=AH$1,#REF!," ")</f>
        <v>#REF!</v>
      </c>
      <c r="AI444" s="28" t="e">
        <f>IF(#REF!=AI$1,#REF!," ")</f>
        <v>#REF!</v>
      </c>
      <c r="AJ444" s="28" t="e">
        <f>IF(#REF!=AJ$1,#REF!," ")</f>
        <v>#REF!</v>
      </c>
      <c r="AK444" s="28" t="e">
        <f>IF(#REF!=AK$1,#REF!," ")</f>
        <v>#REF!</v>
      </c>
      <c r="AL444" s="28" t="e">
        <f>IF(#REF!=AL$1,#REF!," ")</f>
        <v>#REF!</v>
      </c>
      <c r="AM444" s="28" t="e">
        <f>IF(#REF!=AM$1,#REF!," ")</f>
        <v>#REF!</v>
      </c>
      <c r="AN444" s="28" t="e">
        <f>IF(#REF!=AN$1,#REF!," ")</f>
        <v>#REF!</v>
      </c>
    </row>
    <row r="445" spans="1:40" x14ac:dyDescent="0.15">
      <c r="B445" s="285"/>
      <c r="C445" s="342" t="s">
        <v>559</v>
      </c>
      <c r="D445" s="23"/>
      <c r="E445" s="105" t="s">
        <v>595</v>
      </c>
      <c r="F445" s="130" t="s">
        <v>76</v>
      </c>
      <c r="G445" s="60" t="s">
        <v>56</v>
      </c>
      <c r="H445" s="59">
        <v>2</v>
      </c>
      <c r="I445" s="107"/>
      <c r="N445" s="4"/>
    </row>
    <row r="446" spans="1:40" x14ac:dyDescent="0.15">
      <c r="C446" s="342"/>
      <c r="D446" s="23"/>
      <c r="E446" s="105" t="s">
        <v>586</v>
      </c>
      <c r="F446" s="130" t="s">
        <v>76</v>
      </c>
      <c r="G446" s="60" t="s">
        <v>56</v>
      </c>
      <c r="H446" s="59">
        <v>1</v>
      </c>
      <c r="I446" s="107"/>
      <c r="N446" s="4"/>
      <c r="P446" s="28" t="e">
        <f>IF(#REF!=P$1,#REF!," ")</f>
        <v>#REF!</v>
      </c>
      <c r="Q446" s="28" t="e">
        <f>IF(#REF!=Q$1,#REF!," ")</f>
        <v>#REF!</v>
      </c>
      <c r="R446" s="28" t="e">
        <f>IF(#REF!=R$1,#REF!," ")</f>
        <v>#REF!</v>
      </c>
      <c r="S446" s="28" t="e">
        <f>IF(#REF!=S$1,#REF!," ")</f>
        <v>#REF!</v>
      </c>
      <c r="T446" s="28" t="e">
        <f>IF(#REF!=T$1,#REF!," ")</f>
        <v>#REF!</v>
      </c>
      <c r="U446" s="28" t="e">
        <f>IF(#REF!=U$1,#REF!," ")</f>
        <v>#REF!</v>
      </c>
      <c r="V446" s="28" t="e">
        <f>IF(#REF!=V$1,#REF!," ")</f>
        <v>#REF!</v>
      </c>
      <c r="W446" s="28" t="e">
        <f>IF(#REF!=W$1,#REF!," ")</f>
        <v>#REF!</v>
      </c>
      <c r="X446" s="28" t="e">
        <f>IF(#REF!=X$1,#REF!," ")</f>
        <v>#REF!</v>
      </c>
      <c r="Y446" s="28" t="e">
        <f>IF(#REF!=Y$1,#REF!," ")</f>
        <v>#REF!</v>
      </c>
      <c r="Z446" s="28" t="e">
        <f>IF(#REF!=Z$1,#REF!," ")</f>
        <v>#REF!</v>
      </c>
      <c r="AA446" s="28" t="e">
        <f>IF(#REF!=AA$1,#REF!," ")</f>
        <v>#REF!</v>
      </c>
      <c r="AB446" s="28" t="e">
        <f>IF(#REF!=AB$1,#REF!," ")</f>
        <v>#REF!</v>
      </c>
      <c r="AC446" s="28" t="e">
        <f>IF(#REF!=AC$1,#REF!," ")</f>
        <v>#REF!</v>
      </c>
      <c r="AD446" s="28" t="e">
        <f>IF(#REF!=AD$1,#REF!," ")</f>
        <v>#REF!</v>
      </c>
      <c r="AE446" s="28" t="e">
        <f>IF(#REF!=AE$1,#REF!," ")</f>
        <v>#REF!</v>
      </c>
      <c r="AF446" s="28" t="e">
        <f>IF(#REF!=AF$1,#REF!," ")</f>
        <v>#REF!</v>
      </c>
      <c r="AG446" s="28" t="e">
        <f>IF(#REF!=AG$1,#REF!," ")</f>
        <v>#REF!</v>
      </c>
      <c r="AH446" s="28" t="e">
        <f>IF(#REF!=AH$1,#REF!," ")</f>
        <v>#REF!</v>
      </c>
      <c r="AI446" s="28" t="e">
        <f>IF(#REF!=AI$1,#REF!," ")</f>
        <v>#REF!</v>
      </c>
      <c r="AJ446" s="28" t="e">
        <f>IF(#REF!=AJ$1,#REF!," ")</f>
        <v>#REF!</v>
      </c>
      <c r="AK446" s="28" t="e">
        <f>IF(#REF!=AK$1,#REF!," ")</f>
        <v>#REF!</v>
      </c>
      <c r="AL446" s="28" t="e">
        <f>IF(#REF!=AL$1,#REF!," ")</f>
        <v>#REF!</v>
      </c>
      <c r="AM446" s="28" t="e">
        <f>IF(#REF!=AM$1,#REF!," ")</f>
        <v>#REF!</v>
      </c>
      <c r="AN446" s="28" t="e">
        <f>IF(#REF!=AN$1,#REF!," ")</f>
        <v>#REF!</v>
      </c>
    </row>
    <row r="447" spans="1:40" x14ac:dyDescent="0.15">
      <c r="C447" s="342"/>
      <c r="D447" s="23"/>
      <c r="E447" s="105" t="s">
        <v>596</v>
      </c>
      <c r="F447" s="130" t="s">
        <v>76</v>
      </c>
      <c r="G447" s="60" t="s">
        <v>56</v>
      </c>
      <c r="H447" s="59">
        <v>2</v>
      </c>
      <c r="I447" s="107"/>
      <c r="N447" s="4"/>
    </row>
    <row r="448" spans="1:40" x14ac:dyDescent="0.15">
      <c r="C448" s="111"/>
      <c r="D448" s="23"/>
      <c r="E448" s="105" t="s">
        <v>272</v>
      </c>
      <c r="F448" s="130" t="s">
        <v>76</v>
      </c>
      <c r="G448" s="60" t="s">
        <v>59</v>
      </c>
      <c r="H448" s="165">
        <v>2</v>
      </c>
      <c r="I448" s="107">
        <f>SUM(H448:H449)</f>
        <v>4</v>
      </c>
      <c r="K448" s="379"/>
      <c r="L448" s="379"/>
      <c r="M448" s="379"/>
      <c r="N448" s="4" t="str">
        <f t="shared" ref="N448" ca="1" si="203">IF(YEAR(L448)=YEAR(TODAY()),IF(MONTH(L448)-MONTH(TODAY())&gt;0,IF(MONTH(L448)-MONTH(TODAY())&lt;=3,"Renovar Contrato?",""),""),"")</f>
        <v/>
      </c>
      <c r="P448" s="28" t="str">
        <f t="shared" ref="P448:AN448" si="204">IF($F448=P$1,$H448," ")</f>
        <v xml:space="preserve"> </v>
      </c>
      <c r="Q448" s="28" t="str">
        <f t="shared" si="204"/>
        <v xml:space="preserve"> </v>
      </c>
      <c r="R448" s="28" t="str">
        <f t="shared" si="204"/>
        <v xml:space="preserve"> </v>
      </c>
      <c r="S448" s="28" t="str">
        <f t="shared" si="204"/>
        <v xml:space="preserve"> </v>
      </c>
      <c r="T448" s="28" t="str">
        <f t="shared" si="204"/>
        <v xml:space="preserve"> </v>
      </c>
      <c r="U448" s="28" t="str">
        <f t="shared" si="204"/>
        <v xml:space="preserve"> </v>
      </c>
      <c r="V448" s="28" t="str">
        <f t="shared" si="204"/>
        <v xml:space="preserve"> </v>
      </c>
      <c r="W448" s="28" t="str">
        <f t="shared" si="204"/>
        <v xml:space="preserve"> </v>
      </c>
      <c r="X448" s="28" t="str">
        <f t="shared" si="204"/>
        <v xml:space="preserve"> </v>
      </c>
      <c r="Y448" s="28" t="str">
        <f t="shared" si="204"/>
        <v xml:space="preserve"> </v>
      </c>
      <c r="Z448" s="28" t="str">
        <f t="shared" si="204"/>
        <v xml:space="preserve"> </v>
      </c>
      <c r="AA448" s="28" t="str">
        <f t="shared" si="204"/>
        <v xml:space="preserve"> </v>
      </c>
      <c r="AB448" s="28" t="str">
        <f t="shared" si="204"/>
        <v xml:space="preserve"> </v>
      </c>
      <c r="AC448" s="28" t="str">
        <f t="shared" si="204"/>
        <v xml:space="preserve"> </v>
      </c>
      <c r="AD448" s="28" t="str">
        <f t="shared" si="204"/>
        <v xml:space="preserve"> </v>
      </c>
      <c r="AE448" s="28" t="str">
        <f t="shared" si="204"/>
        <v xml:space="preserve"> </v>
      </c>
      <c r="AF448" s="28" t="str">
        <f t="shared" si="204"/>
        <v xml:space="preserve"> </v>
      </c>
      <c r="AG448" s="28" t="str">
        <f t="shared" si="204"/>
        <v xml:space="preserve"> </v>
      </c>
      <c r="AH448" s="28" t="str">
        <f t="shared" si="204"/>
        <v xml:space="preserve"> </v>
      </c>
      <c r="AI448" s="28" t="str">
        <f t="shared" si="204"/>
        <v xml:space="preserve"> </v>
      </c>
      <c r="AJ448" s="28" t="str">
        <f t="shared" si="204"/>
        <v xml:space="preserve"> </v>
      </c>
      <c r="AK448" s="28" t="str">
        <f t="shared" si="204"/>
        <v xml:space="preserve"> </v>
      </c>
      <c r="AL448" s="28">
        <f t="shared" si="204"/>
        <v>2</v>
      </c>
      <c r="AM448" s="28" t="str">
        <f t="shared" si="204"/>
        <v xml:space="preserve"> </v>
      </c>
      <c r="AN448" s="28" t="str">
        <f t="shared" si="204"/>
        <v xml:space="preserve"> </v>
      </c>
    </row>
    <row r="449" spans="1:40" x14ac:dyDescent="0.15">
      <c r="C449" s="111"/>
      <c r="D449" s="23"/>
      <c r="E449" s="105" t="s">
        <v>270</v>
      </c>
      <c r="F449" s="130" t="s">
        <v>76</v>
      </c>
      <c r="G449" s="60" t="s">
        <v>59</v>
      </c>
      <c r="H449" s="165">
        <v>2</v>
      </c>
      <c r="I449" s="107"/>
      <c r="K449" s="379"/>
      <c r="L449" s="379"/>
      <c r="M449" s="379"/>
      <c r="N449" s="4"/>
    </row>
    <row r="450" spans="1:40" x14ac:dyDescent="0.15">
      <c r="A450" s="31"/>
      <c r="B450" s="31"/>
      <c r="C450" s="96"/>
      <c r="D450" s="97"/>
      <c r="E450" s="98"/>
      <c r="F450" s="99"/>
      <c r="G450" s="100"/>
      <c r="H450" s="99"/>
      <c r="I450" s="101"/>
      <c r="J450" s="102"/>
      <c r="K450" s="236"/>
      <c r="L450" s="236"/>
      <c r="M450" s="237"/>
      <c r="N450" s="4" t="e">
        <f ca="1">IF(YEAR(#REF!)=YEAR(TODAY()),IF(MONTH(#REF!)-MONTH(TODAY())&gt;0,IF(MONTH(#REF!)-MONTH(TODAY())&lt;=3,"Renovar Contrato?",""),""),"")</f>
        <v>#REF!</v>
      </c>
      <c r="O450" s="47" t="e">
        <f>SUM(P450:AN450)</f>
        <v>#REF!</v>
      </c>
      <c r="P450" s="22" t="e">
        <f t="shared" ref="P450:AN450" si="205">SUM(P452:P454)</f>
        <v>#REF!</v>
      </c>
      <c r="Q450" s="22" t="e">
        <f t="shared" si="205"/>
        <v>#REF!</v>
      </c>
      <c r="R450" s="22" t="e">
        <f t="shared" si="205"/>
        <v>#REF!</v>
      </c>
      <c r="S450" s="22" t="e">
        <f t="shared" si="205"/>
        <v>#REF!</v>
      </c>
      <c r="T450" s="22" t="e">
        <f t="shared" si="205"/>
        <v>#REF!</v>
      </c>
      <c r="U450" s="22" t="e">
        <f t="shared" si="205"/>
        <v>#REF!</v>
      </c>
      <c r="V450" s="22" t="e">
        <f t="shared" si="205"/>
        <v>#REF!</v>
      </c>
      <c r="W450" s="22" t="e">
        <f t="shared" si="205"/>
        <v>#REF!</v>
      </c>
      <c r="X450" s="22" t="e">
        <f t="shared" si="205"/>
        <v>#REF!</v>
      </c>
      <c r="Y450" s="22" t="e">
        <f t="shared" si="205"/>
        <v>#REF!</v>
      </c>
      <c r="Z450" s="22" t="e">
        <f t="shared" si="205"/>
        <v>#REF!</v>
      </c>
      <c r="AA450" s="22" t="e">
        <f t="shared" si="205"/>
        <v>#REF!</v>
      </c>
      <c r="AB450" s="22" t="e">
        <f t="shared" si="205"/>
        <v>#REF!</v>
      </c>
      <c r="AC450" s="22" t="e">
        <f t="shared" si="205"/>
        <v>#REF!</v>
      </c>
      <c r="AD450" s="22" t="e">
        <f t="shared" si="205"/>
        <v>#REF!</v>
      </c>
      <c r="AE450" s="22" t="e">
        <f t="shared" si="205"/>
        <v>#REF!</v>
      </c>
      <c r="AF450" s="22" t="e">
        <f t="shared" si="205"/>
        <v>#REF!</v>
      </c>
      <c r="AG450" s="22" t="e">
        <f t="shared" si="205"/>
        <v>#REF!</v>
      </c>
      <c r="AH450" s="22" t="e">
        <f t="shared" si="205"/>
        <v>#REF!</v>
      </c>
      <c r="AI450" s="22" t="e">
        <f t="shared" si="205"/>
        <v>#REF!</v>
      </c>
      <c r="AJ450" s="22" t="e">
        <f t="shared" si="205"/>
        <v>#REF!</v>
      </c>
      <c r="AK450" s="22" t="e">
        <f t="shared" si="205"/>
        <v>#REF!</v>
      </c>
      <c r="AL450" s="22" t="e">
        <f t="shared" si="205"/>
        <v>#REF!</v>
      </c>
      <c r="AM450" s="22" t="e">
        <f t="shared" si="205"/>
        <v>#REF!</v>
      </c>
      <c r="AN450" s="22" t="e">
        <f t="shared" si="205"/>
        <v>#REF!</v>
      </c>
    </row>
    <row r="451" spans="1:40" x14ac:dyDescent="0.15">
      <c r="A451" s="65" t="s">
        <v>414</v>
      </c>
      <c r="B451" s="65" t="s">
        <v>61</v>
      </c>
      <c r="C451" s="221" t="s">
        <v>403</v>
      </c>
      <c r="D451" s="69" t="s">
        <v>64</v>
      </c>
      <c r="E451" s="93"/>
      <c r="F451" s="94"/>
      <c r="G451" s="95"/>
      <c r="H451" s="92"/>
      <c r="I451" s="91">
        <f>SUM(I452:I454)</f>
        <v>7</v>
      </c>
      <c r="J451" s="88">
        <f>I451/2</f>
        <v>3.5</v>
      </c>
      <c r="K451" s="231">
        <v>44455</v>
      </c>
      <c r="L451" s="62">
        <v>44619</v>
      </c>
      <c r="M451" s="239">
        <v>0.2</v>
      </c>
      <c r="N451" s="4" t="e">
        <f ca="1">IF(YEAR(#REF!)=YEAR(TODAY()),IF(MONTH(#REF!)-MONTH(TODAY())&gt;0,IF(MONTH(#REF!)-MONTH(TODAY())&lt;=3,"Renovar Contrato?",""),""),"")</f>
        <v>#REF!</v>
      </c>
      <c r="O451" s="47" t="e">
        <f>SUM(P451:AN451)</f>
        <v>#REF!</v>
      </c>
      <c r="P451" s="21" t="e">
        <f>P450/24</f>
        <v>#REF!</v>
      </c>
      <c r="Q451" s="21" t="e">
        <f t="shared" ref="Q451:AJ451" si="206">Q450/24</f>
        <v>#REF!</v>
      </c>
      <c r="R451" s="21" t="e">
        <f t="shared" si="206"/>
        <v>#REF!</v>
      </c>
      <c r="S451" s="21" t="e">
        <f t="shared" si="206"/>
        <v>#REF!</v>
      </c>
      <c r="T451" s="21" t="e">
        <f t="shared" si="206"/>
        <v>#REF!</v>
      </c>
      <c r="U451" s="21" t="e">
        <f t="shared" si="206"/>
        <v>#REF!</v>
      </c>
      <c r="V451" s="21" t="e">
        <f t="shared" si="206"/>
        <v>#REF!</v>
      </c>
      <c r="W451" s="21" t="e">
        <f t="shared" si="206"/>
        <v>#REF!</v>
      </c>
      <c r="X451" s="21" t="e">
        <f t="shared" si="206"/>
        <v>#REF!</v>
      </c>
      <c r="Y451" s="21" t="e">
        <f t="shared" si="206"/>
        <v>#REF!</v>
      </c>
      <c r="Z451" s="21" t="e">
        <f t="shared" si="206"/>
        <v>#REF!</v>
      </c>
      <c r="AA451" s="21" t="e">
        <f t="shared" si="206"/>
        <v>#REF!</v>
      </c>
      <c r="AB451" s="21" t="e">
        <f t="shared" si="206"/>
        <v>#REF!</v>
      </c>
      <c r="AC451" s="21" t="e">
        <f t="shared" si="206"/>
        <v>#REF!</v>
      </c>
      <c r="AD451" s="21" t="e">
        <f t="shared" si="206"/>
        <v>#REF!</v>
      </c>
      <c r="AE451" s="21" t="e">
        <f t="shared" si="206"/>
        <v>#REF!</v>
      </c>
      <c r="AF451" s="21" t="e">
        <f t="shared" si="206"/>
        <v>#REF!</v>
      </c>
      <c r="AG451" s="21" t="e">
        <f t="shared" si="206"/>
        <v>#REF!</v>
      </c>
      <c r="AH451" s="21" t="e">
        <f t="shared" si="206"/>
        <v>#REF!</v>
      </c>
      <c r="AI451" s="21" t="e">
        <f t="shared" si="206"/>
        <v>#REF!</v>
      </c>
      <c r="AJ451" s="21" t="e">
        <f t="shared" si="206"/>
        <v>#REF!</v>
      </c>
      <c r="AK451" s="21" t="e">
        <f>AK450/24</f>
        <v>#REF!</v>
      </c>
      <c r="AL451" s="21" t="e">
        <f>AL450/24</f>
        <v>#REF!</v>
      </c>
      <c r="AM451" s="21" t="e">
        <f t="shared" ref="AM451:AN451" si="207">AM450/24</f>
        <v>#REF!</v>
      </c>
      <c r="AN451" s="21" t="e">
        <f t="shared" si="207"/>
        <v>#REF!</v>
      </c>
    </row>
    <row r="452" spans="1:40" x14ac:dyDescent="0.15">
      <c r="B452" s="29"/>
      <c r="C452" s="341" t="s">
        <v>572</v>
      </c>
      <c r="D452" s="23"/>
      <c r="E452" s="75" t="s">
        <v>672</v>
      </c>
      <c r="F452" s="130" t="s">
        <v>31</v>
      </c>
      <c r="G452" s="60" t="s">
        <v>56</v>
      </c>
      <c r="H452" s="59">
        <v>1</v>
      </c>
      <c r="I452" s="107">
        <f>SUM(H452:H453)</f>
        <v>3</v>
      </c>
      <c r="K452" s="231">
        <v>44620</v>
      </c>
      <c r="L452" s="231">
        <v>44819</v>
      </c>
      <c r="M452" s="239">
        <v>0.3</v>
      </c>
      <c r="N452" s="4" t="e">
        <f ca="1">IF(YEAR(#REF!)=YEAR(TODAY()),IF(MONTH(#REF!)-MONTH(TODAY())&gt;0,IF(MONTH(#REF!)-MONTH(TODAY())&lt;=3,"Renovar Contrato?",""),""),"")</f>
        <v>#REF!</v>
      </c>
      <c r="P452" s="28" t="e">
        <f>IF(#REF!=P$1,#REF!," ")</f>
        <v>#REF!</v>
      </c>
      <c r="Q452" s="28" t="e">
        <f>IF(#REF!=Q$1,#REF!," ")</f>
        <v>#REF!</v>
      </c>
      <c r="R452" s="28" t="e">
        <f>IF(#REF!=R$1,#REF!," ")</f>
        <v>#REF!</v>
      </c>
      <c r="S452" s="28" t="e">
        <f>IF(#REF!=S$1,#REF!," ")</f>
        <v>#REF!</v>
      </c>
      <c r="T452" s="28" t="e">
        <f>IF(#REF!=T$1,#REF!," ")</f>
        <v>#REF!</v>
      </c>
      <c r="U452" s="28" t="e">
        <f>IF(#REF!=U$1,#REF!," ")</f>
        <v>#REF!</v>
      </c>
      <c r="V452" s="28" t="e">
        <f>IF(#REF!=V$1,#REF!," ")</f>
        <v>#REF!</v>
      </c>
      <c r="W452" s="28" t="e">
        <f>IF(#REF!=W$1,#REF!," ")</f>
        <v>#REF!</v>
      </c>
      <c r="X452" s="28" t="e">
        <f>IF(#REF!=X$1,#REF!," ")</f>
        <v>#REF!</v>
      </c>
      <c r="Y452" s="28" t="e">
        <f>IF(#REF!=Y$1,#REF!," ")</f>
        <v>#REF!</v>
      </c>
      <c r="Z452" s="28" t="e">
        <f>IF(#REF!=Z$1,#REF!," ")</f>
        <v>#REF!</v>
      </c>
      <c r="AA452" s="28" t="e">
        <f>IF(#REF!=AA$1,#REF!," ")</f>
        <v>#REF!</v>
      </c>
      <c r="AB452" s="28" t="e">
        <f>IF(#REF!=AB$1,#REF!," ")</f>
        <v>#REF!</v>
      </c>
      <c r="AC452" s="28" t="e">
        <f>IF(#REF!=AC$1,#REF!," ")</f>
        <v>#REF!</v>
      </c>
      <c r="AD452" s="28" t="e">
        <f>IF(#REF!=AD$1,#REF!," ")</f>
        <v>#REF!</v>
      </c>
      <c r="AE452" s="28" t="e">
        <f>IF(#REF!=AE$1,#REF!," ")</f>
        <v>#REF!</v>
      </c>
      <c r="AF452" s="28" t="e">
        <f>IF(#REF!=AF$1,#REF!," ")</f>
        <v>#REF!</v>
      </c>
      <c r="AG452" s="28" t="e">
        <f>IF(#REF!=AG$1,#REF!," ")</f>
        <v>#REF!</v>
      </c>
      <c r="AH452" s="28" t="e">
        <f>IF(#REF!=AH$1,#REF!," ")</f>
        <v>#REF!</v>
      </c>
      <c r="AI452" s="28" t="e">
        <f>IF(#REF!=AI$1,#REF!," ")</f>
        <v>#REF!</v>
      </c>
      <c r="AJ452" s="28" t="e">
        <f>IF(#REF!=AJ$1,#REF!," ")</f>
        <v>#REF!</v>
      </c>
      <c r="AK452" s="28" t="e">
        <f>IF(#REF!=AK$1,#REF!," ")</f>
        <v>#REF!</v>
      </c>
      <c r="AL452" s="28" t="e">
        <f>IF(#REF!=AL$1,#REF!," ")</f>
        <v>#REF!</v>
      </c>
      <c r="AM452" s="28" t="e">
        <f>IF(#REF!=AM$1,#REF!," ")</f>
        <v>#REF!</v>
      </c>
      <c r="AN452" s="28" t="e">
        <f>IF(#REF!=AN$1,#REF!," ")</f>
        <v>#REF!</v>
      </c>
    </row>
    <row r="453" spans="1:40" x14ac:dyDescent="0.15">
      <c r="C453" s="342" t="s">
        <v>559</v>
      </c>
      <c r="D453" s="23"/>
      <c r="E453" s="75" t="s">
        <v>389</v>
      </c>
      <c r="F453" s="130" t="s">
        <v>31</v>
      </c>
      <c r="G453" s="60" t="s">
        <v>56</v>
      </c>
      <c r="H453" s="59">
        <v>2</v>
      </c>
      <c r="I453" s="107"/>
      <c r="N453" s="4"/>
      <c r="P453" s="28" t="e">
        <f>IF(#REF!=P$1,#REF!," ")</f>
        <v>#REF!</v>
      </c>
      <c r="Q453" s="28" t="e">
        <f>IF(#REF!=Q$1,#REF!," ")</f>
        <v>#REF!</v>
      </c>
      <c r="R453" s="28" t="e">
        <f>IF(#REF!=R$1,#REF!," ")</f>
        <v>#REF!</v>
      </c>
      <c r="S453" s="28" t="e">
        <f>IF(#REF!=S$1,#REF!," ")</f>
        <v>#REF!</v>
      </c>
      <c r="T453" s="28" t="e">
        <f>IF(#REF!=T$1,#REF!," ")</f>
        <v>#REF!</v>
      </c>
      <c r="U453" s="28" t="e">
        <f>IF(#REF!=U$1,#REF!," ")</f>
        <v>#REF!</v>
      </c>
      <c r="V453" s="28" t="e">
        <f>IF(#REF!=V$1,#REF!," ")</f>
        <v>#REF!</v>
      </c>
      <c r="W453" s="28" t="e">
        <f>IF(#REF!=W$1,#REF!," ")</f>
        <v>#REF!</v>
      </c>
      <c r="X453" s="28" t="e">
        <f>IF(#REF!=X$1,#REF!," ")</f>
        <v>#REF!</v>
      </c>
      <c r="Y453" s="28" t="e">
        <f>IF(#REF!=Y$1,#REF!," ")</f>
        <v>#REF!</v>
      </c>
      <c r="Z453" s="28" t="e">
        <f>IF(#REF!=Z$1,#REF!," ")</f>
        <v>#REF!</v>
      </c>
      <c r="AA453" s="28" t="e">
        <f>IF(#REF!=AA$1,#REF!," ")</f>
        <v>#REF!</v>
      </c>
      <c r="AB453" s="28" t="e">
        <f>IF(#REF!=AB$1,#REF!," ")</f>
        <v>#REF!</v>
      </c>
      <c r="AC453" s="28" t="e">
        <f>IF(#REF!=AC$1,#REF!," ")</f>
        <v>#REF!</v>
      </c>
      <c r="AD453" s="28" t="e">
        <f>IF(#REF!=AD$1,#REF!," ")</f>
        <v>#REF!</v>
      </c>
      <c r="AE453" s="28" t="e">
        <f>IF(#REF!=AE$1,#REF!," ")</f>
        <v>#REF!</v>
      </c>
      <c r="AF453" s="28" t="e">
        <f>IF(#REF!=AF$1,#REF!," ")</f>
        <v>#REF!</v>
      </c>
      <c r="AG453" s="28" t="e">
        <f>IF(#REF!=AG$1,#REF!," ")</f>
        <v>#REF!</v>
      </c>
      <c r="AH453" s="28" t="e">
        <f>IF(#REF!=AH$1,#REF!," ")</f>
        <v>#REF!</v>
      </c>
      <c r="AI453" s="28" t="e">
        <f>IF(#REF!=AI$1,#REF!," ")</f>
        <v>#REF!</v>
      </c>
      <c r="AJ453" s="28" t="e">
        <f>IF(#REF!=AJ$1,#REF!," ")</f>
        <v>#REF!</v>
      </c>
      <c r="AK453" s="28" t="e">
        <f>IF(#REF!=AK$1,#REF!," ")</f>
        <v>#REF!</v>
      </c>
      <c r="AL453" s="28" t="e">
        <f>IF(#REF!=AL$1,#REF!," ")</f>
        <v>#REF!</v>
      </c>
      <c r="AM453" s="28" t="e">
        <f>IF(#REF!=AM$1,#REF!," ")</f>
        <v>#REF!</v>
      </c>
      <c r="AN453" s="28" t="e">
        <f>IF(#REF!=AN$1,#REF!," ")</f>
        <v>#REF!</v>
      </c>
    </row>
    <row r="454" spans="1:40" x14ac:dyDescent="0.15">
      <c r="C454" s="71"/>
      <c r="D454" s="23"/>
      <c r="E454" s="105" t="s">
        <v>267</v>
      </c>
      <c r="F454" s="130" t="s">
        <v>31</v>
      </c>
      <c r="G454" s="60" t="s">
        <v>59</v>
      </c>
      <c r="H454" s="165">
        <v>4</v>
      </c>
      <c r="I454" s="107">
        <f>SUM(H454)</f>
        <v>4</v>
      </c>
      <c r="N454" s="4"/>
    </row>
    <row r="455" spans="1:40" x14ac:dyDescent="0.15">
      <c r="A455" s="198"/>
      <c r="B455" s="198"/>
      <c r="C455" s="201"/>
      <c r="D455" s="200"/>
      <c r="E455" s="201"/>
      <c r="F455" s="202"/>
      <c r="G455" s="203"/>
      <c r="H455" s="202"/>
      <c r="I455" s="204"/>
      <c r="J455" s="204"/>
      <c r="K455" s="253"/>
      <c r="L455" s="253"/>
      <c r="M455" s="254"/>
      <c r="N455" s="4" t="e">
        <f ca="1">IF(YEAR(#REF!)=YEAR(TODAY()),IF(MONTH(#REF!)-MONTH(TODAY())&gt;0,IF(MONTH(#REF!)-MONTH(TODAY())&lt;=3,"Renovar Contrato?",""),""),"")</f>
        <v>#REF!</v>
      </c>
      <c r="O455" s="47">
        <f>SUM(P455:AN455)</f>
        <v>7</v>
      </c>
      <c r="P455" s="22">
        <f>SUM(P457:P458)</f>
        <v>0</v>
      </c>
      <c r="Q455" s="22">
        <f t="shared" ref="Q455:AN455" si="208">SUM(Q457:Q458)</f>
        <v>4</v>
      </c>
      <c r="R455" s="22">
        <f t="shared" si="208"/>
        <v>0</v>
      </c>
      <c r="S455" s="22">
        <f t="shared" si="208"/>
        <v>0</v>
      </c>
      <c r="T455" s="22">
        <f t="shared" si="208"/>
        <v>0</v>
      </c>
      <c r="U455" s="22">
        <f t="shared" si="208"/>
        <v>3</v>
      </c>
      <c r="V455" s="22">
        <f t="shared" si="208"/>
        <v>0</v>
      </c>
      <c r="W455" s="22">
        <f t="shared" si="208"/>
        <v>0</v>
      </c>
      <c r="X455" s="22">
        <f t="shared" si="208"/>
        <v>0</v>
      </c>
      <c r="Y455" s="22">
        <f t="shared" si="208"/>
        <v>0</v>
      </c>
      <c r="Z455" s="22">
        <f t="shared" si="208"/>
        <v>0</v>
      </c>
      <c r="AA455" s="22">
        <f t="shared" si="208"/>
        <v>0</v>
      </c>
      <c r="AB455" s="22">
        <f t="shared" si="208"/>
        <v>0</v>
      </c>
      <c r="AC455" s="22">
        <f t="shared" si="208"/>
        <v>0</v>
      </c>
      <c r="AD455" s="22">
        <f t="shared" si="208"/>
        <v>0</v>
      </c>
      <c r="AE455" s="22">
        <f t="shared" si="208"/>
        <v>0</v>
      </c>
      <c r="AF455" s="22">
        <f t="shared" si="208"/>
        <v>0</v>
      </c>
      <c r="AG455" s="22">
        <f t="shared" si="208"/>
        <v>0</v>
      </c>
      <c r="AH455" s="22">
        <f t="shared" si="208"/>
        <v>0</v>
      </c>
      <c r="AI455" s="22">
        <f t="shared" si="208"/>
        <v>0</v>
      </c>
      <c r="AJ455" s="22">
        <f t="shared" si="208"/>
        <v>0</v>
      </c>
      <c r="AK455" s="22">
        <f t="shared" si="208"/>
        <v>0</v>
      </c>
      <c r="AL455" s="22">
        <f t="shared" si="208"/>
        <v>0</v>
      </c>
      <c r="AM455" s="22">
        <f t="shared" si="208"/>
        <v>0</v>
      </c>
      <c r="AN455" s="22">
        <f t="shared" si="208"/>
        <v>0</v>
      </c>
    </row>
    <row r="456" spans="1:40" x14ac:dyDescent="0.15">
      <c r="A456" s="112" t="s">
        <v>258</v>
      </c>
      <c r="B456" s="112" t="s">
        <v>61</v>
      </c>
      <c r="C456" s="141" t="s">
        <v>200</v>
      </c>
      <c r="D456" s="86" t="s">
        <v>64</v>
      </c>
      <c r="E456" s="207"/>
      <c r="F456" s="61"/>
      <c r="G456" s="106"/>
      <c r="H456" s="109"/>
      <c r="I456" s="91">
        <f>SUM(I457:I458)</f>
        <v>11</v>
      </c>
      <c r="J456" s="88">
        <f>I456/2</f>
        <v>5.5</v>
      </c>
      <c r="K456" s="231">
        <v>44455</v>
      </c>
      <c r="L456" s="62">
        <v>44619</v>
      </c>
      <c r="M456" s="239">
        <v>0.3</v>
      </c>
      <c r="N456" s="4" t="e">
        <f ca="1">IF(YEAR(#REF!)=YEAR(TODAY()),IF(MONTH(#REF!)-MONTH(TODAY())&gt;0,IF(MONTH(#REF!)-MONTH(TODAY())&lt;=3,"Renovar Contrato?",""),""),"")</f>
        <v>#REF!</v>
      </c>
      <c r="O456" s="47">
        <f>SUM(P456:AN456)</f>
        <v>0.29166666666666663</v>
      </c>
      <c r="P456" s="21">
        <f>P455/24</f>
        <v>0</v>
      </c>
      <c r="Q456" s="21">
        <f t="shared" ref="Q456:AJ456" si="209">Q455/24</f>
        <v>0.16666666666666666</v>
      </c>
      <c r="R456" s="21">
        <f t="shared" si="209"/>
        <v>0</v>
      </c>
      <c r="S456" s="21">
        <f t="shared" si="209"/>
        <v>0</v>
      </c>
      <c r="T456" s="21">
        <f t="shared" si="209"/>
        <v>0</v>
      </c>
      <c r="U456" s="21">
        <f t="shared" si="209"/>
        <v>0.125</v>
      </c>
      <c r="V456" s="21">
        <f t="shared" si="209"/>
        <v>0</v>
      </c>
      <c r="W456" s="21">
        <f t="shared" si="209"/>
        <v>0</v>
      </c>
      <c r="X456" s="21">
        <f t="shared" si="209"/>
        <v>0</v>
      </c>
      <c r="Y456" s="21">
        <f t="shared" si="209"/>
        <v>0</v>
      </c>
      <c r="Z456" s="21">
        <f t="shared" si="209"/>
        <v>0</v>
      </c>
      <c r="AA456" s="21">
        <f t="shared" si="209"/>
        <v>0</v>
      </c>
      <c r="AB456" s="21">
        <f t="shared" si="209"/>
        <v>0</v>
      </c>
      <c r="AC456" s="21">
        <f t="shared" si="209"/>
        <v>0</v>
      </c>
      <c r="AD456" s="21">
        <f t="shared" si="209"/>
        <v>0</v>
      </c>
      <c r="AE456" s="21">
        <f t="shared" si="209"/>
        <v>0</v>
      </c>
      <c r="AF456" s="21">
        <f t="shared" si="209"/>
        <v>0</v>
      </c>
      <c r="AG456" s="21">
        <f t="shared" si="209"/>
        <v>0</v>
      </c>
      <c r="AH456" s="21">
        <f t="shared" si="209"/>
        <v>0</v>
      </c>
      <c r="AI456" s="21">
        <f t="shared" si="209"/>
        <v>0</v>
      </c>
      <c r="AJ456" s="21">
        <f t="shared" si="209"/>
        <v>0</v>
      </c>
      <c r="AK456" s="21">
        <f>AK455/24</f>
        <v>0</v>
      </c>
      <c r="AL456" s="21">
        <f>AL455/24</f>
        <v>0</v>
      </c>
      <c r="AM456" s="21">
        <f t="shared" ref="AM456:AN456" si="210">AM455/24</f>
        <v>0</v>
      </c>
      <c r="AN456" s="21">
        <f t="shared" si="210"/>
        <v>0</v>
      </c>
    </row>
    <row r="457" spans="1:40" x14ac:dyDescent="0.15">
      <c r="A457" s="224"/>
      <c r="B457" s="48"/>
      <c r="C457" s="341" t="s">
        <v>572</v>
      </c>
      <c r="D457" s="49"/>
      <c r="E457" s="105" t="s">
        <v>102</v>
      </c>
      <c r="F457" s="59" t="s">
        <v>13</v>
      </c>
      <c r="G457" s="60" t="s">
        <v>55</v>
      </c>
      <c r="H457" s="59">
        <v>4</v>
      </c>
      <c r="I457" s="28">
        <f>SUM(H457)</f>
        <v>4</v>
      </c>
      <c r="J457" s="379"/>
      <c r="K457" s="231">
        <v>44620</v>
      </c>
      <c r="L457" s="231">
        <v>44819</v>
      </c>
      <c r="M457" s="239">
        <v>0.55000000000000004</v>
      </c>
      <c r="N457" s="4" t="str">
        <f ca="1">IF(YEAR(L471)=YEAR(TODAY()),IF(MONTH(L471)-MONTH(TODAY())&gt;0,IF(MONTH(L471)-MONTH(TODAY())&lt;=3,"Renovar Contrato?",""),""),"")</f>
        <v/>
      </c>
      <c r="P457" s="28" t="str">
        <f t="shared" ref="P457:AE458" si="211">IF($F457=P$1,$H457," ")</f>
        <v xml:space="preserve"> </v>
      </c>
      <c r="Q457" s="28">
        <f t="shared" si="211"/>
        <v>4</v>
      </c>
      <c r="R457" s="28" t="str">
        <f t="shared" si="211"/>
        <v xml:space="preserve"> </v>
      </c>
      <c r="S457" s="28" t="str">
        <f t="shared" si="211"/>
        <v xml:space="preserve"> </v>
      </c>
      <c r="T457" s="28" t="str">
        <f t="shared" si="211"/>
        <v xml:space="preserve"> </v>
      </c>
      <c r="U457" s="28" t="str">
        <f t="shared" si="211"/>
        <v xml:space="preserve"> </v>
      </c>
      <c r="V457" s="28" t="str">
        <f t="shared" si="211"/>
        <v xml:space="preserve"> </v>
      </c>
      <c r="W457" s="28" t="str">
        <f t="shared" si="211"/>
        <v xml:space="preserve"> </v>
      </c>
      <c r="X457" s="28" t="str">
        <f t="shared" si="211"/>
        <v xml:space="preserve"> </v>
      </c>
      <c r="Y457" s="28" t="str">
        <f t="shared" si="211"/>
        <v xml:space="preserve"> </v>
      </c>
      <c r="Z457" s="28" t="str">
        <f t="shared" si="211"/>
        <v xml:space="preserve"> </v>
      </c>
      <c r="AA457" s="28" t="str">
        <f t="shared" si="211"/>
        <v xml:space="preserve"> </v>
      </c>
      <c r="AB457" s="28" t="str">
        <f t="shared" si="211"/>
        <v xml:space="preserve"> </v>
      </c>
      <c r="AC457" s="28" t="str">
        <f t="shared" si="211"/>
        <v xml:space="preserve"> </v>
      </c>
      <c r="AD457" s="28" t="str">
        <f t="shared" si="211"/>
        <v xml:space="preserve"> </v>
      </c>
      <c r="AE457" s="28" t="str">
        <f t="shared" si="211"/>
        <v xml:space="preserve"> </v>
      </c>
      <c r="AF457" s="28" t="str">
        <f t="shared" ref="AF457:AN458" si="212">IF($F457=AF$1,$H457," ")</f>
        <v xml:space="preserve"> </v>
      </c>
      <c r="AG457" s="28" t="str">
        <f t="shared" si="212"/>
        <v xml:space="preserve"> </v>
      </c>
      <c r="AH457" s="28" t="str">
        <f t="shared" si="212"/>
        <v xml:space="preserve"> </v>
      </c>
      <c r="AI457" s="28" t="str">
        <f t="shared" si="212"/>
        <v xml:space="preserve"> </v>
      </c>
      <c r="AJ457" s="28" t="str">
        <f t="shared" si="212"/>
        <v xml:space="preserve"> </v>
      </c>
      <c r="AK457" s="28" t="str">
        <f t="shared" si="212"/>
        <v xml:space="preserve"> </v>
      </c>
      <c r="AL457" s="28" t="str">
        <f t="shared" si="212"/>
        <v xml:space="preserve"> </v>
      </c>
      <c r="AM457" s="28" t="str">
        <f t="shared" si="212"/>
        <v xml:space="preserve"> </v>
      </c>
      <c r="AN457" s="28" t="str">
        <f t="shared" si="212"/>
        <v xml:space="preserve"> </v>
      </c>
    </row>
    <row r="458" spans="1:40" x14ac:dyDescent="0.15">
      <c r="A458" s="224"/>
      <c r="B458" s="379"/>
      <c r="C458" s="351" t="s">
        <v>560</v>
      </c>
      <c r="D458" s="68"/>
      <c r="E458" s="73" t="s">
        <v>201</v>
      </c>
      <c r="F458" s="165" t="s">
        <v>24</v>
      </c>
      <c r="G458" s="110" t="s">
        <v>59</v>
      </c>
      <c r="H458" s="68">
        <v>3</v>
      </c>
      <c r="I458" s="27">
        <f>SUM(H458:H459)</f>
        <v>7</v>
      </c>
      <c r="J458" s="379"/>
      <c r="N458" s="4" t="str">
        <f ca="1">IF(YEAR(L472)=YEAR(TODAY()),IF(MONTH(L472)-MONTH(TODAY())&gt;0,IF(MONTH(L472)-MONTH(TODAY())&lt;=3,"Renovar Contrato?",""),""),"")</f>
        <v/>
      </c>
      <c r="P458" s="28" t="str">
        <f t="shared" si="211"/>
        <v xml:space="preserve"> </v>
      </c>
      <c r="Q458" s="28" t="str">
        <f t="shared" si="211"/>
        <v xml:space="preserve"> </v>
      </c>
      <c r="R458" s="28" t="str">
        <f t="shared" si="211"/>
        <v xml:space="preserve"> </v>
      </c>
      <c r="S458" s="28" t="str">
        <f t="shared" si="211"/>
        <v xml:space="preserve"> </v>
      </c>
      <c r="T458" s="28" t="str">
        <f t="shared" si="211"/>
        <v xml:space="preserve"> </v>
      </c>
      <c r="U458" s="28">
        <f t="shared" si="211"/>
        <v>3</v>
      </c>
      <c r="V458" s="28" t="str">
        <f t="shared" si="211"/>
        <v xml:space="preserve"> </v>
      </c>
      <c r="W458" s="28" t="str">
        <f t="shared" si="211"/>
        <v xml:space="preserve"> </v>
      </c>
      <c r="X458" s="28" t="str">
        <f t="shared" si="211"/>
        <v xml:space="preserve"> </v>
      </c>
      <c r="Y458" s="28" t="str">
        <f t="shared" si="211"/>
        <v xml:space="preserve"> </v>
      </c>
      <c r="Z458" s="28" t="str">
        <f t="shared" si="211"/>
        <v xml:space="preserve"> </v>
      </c>
      <c r="AA458" s="28" t="str">
        <f t="shared" si="211"/>
        <v xml:space="preserve"> </v>
      </c>
      <c r="AB458" s="28" t="str">
        <f t="shared" si="211"/>
        <v xml:space="preserve"> </v>
      </c>
      <c r="AC458" s="28" t="str">
        <f t="shared" si="211"/>
        <v xml:space="preserve"> </v>
      </c>
      <c r="AD458" s="28" t="str">
        <f t="shared" si="211"/>
        <v xml:space="preserve"> </v>
      </c>
      <c r="AE458" s="28" t="str">
        <f t="shared" si="211"/>
        <v xml:space="preserve"> </v>
      </c>
      <c r="AF458" s="28" t="str">
        <f t="shared" si="212"/>
        <v xml:space="preserve"> </v>
      </c>
      <c r="AG458" s="28" t="str">
        <f t="shared" si="212"/>
        <v xml:space="preserve"> </v>
      </c>
      <c r="AH458" s="28" t="str">
        <f t="shared" si="212"/>
        <v xml:space="preserve"> </v>
      </c>
      <c r="AI458" s="28" t="str">
        <f t="shared" si="212"/>
        <v xml:space="preserve"> </v>
      </c>
      <c r="AJ458" s="28" t="str">
        <f t="shared" si="212"/>
        <v xml:space="preserve"> </v>
      </c>
      <c r="AK458" s="28" t="str">
        <f t="shared" si="212"/>
        <v xml:space="preserve"> </v>
      </c>
      <c r="AL458" s="28" t="str">
        <f t="shared" si="212"/>
        <v xml:space="preserve"> </v>
      </c>
      <c r="AM458" s="28" t="str">
        <f t="shared" si="212"/>
        <v xml:space="preserve"> </v>
      </c>
      <c r="AN458" s="28" t="str">
        <f t="shared" si="212"/>
        <v xml:space="preserve"> </v>
      </c>
    </row>
    <row r="459" spans="1:40" x14ac:dyDescent="0.15">
      <c r="A459" s="224"/>
      <c r="B459" s="379"/>
      <c r="C459" s="111"/>
      <c r="D459" s="68"/>
      <c r="E459" s="73" t="s">
        <v>208</v>
      </c>
      <c r="F459" s="165" t="s">
        <v>13</v>
      </c>
      <c r="G459" s="110" t="s">
        <v>59</v>
      </c>
      <c r="H459" s="165">
        <v>4</v>
      </c>
      <c r="I459" s="27"/>
      <c r="J459" s="379"/>
      <c r="N459" s="4"/>
    </row>
    <row r="460" spans="1:40" x14ac:dyDescent="0.15">
      <c r="A460" s="198"/>
      <c r="B460" s="198"/>
      <c r="C460" s="199"/>
      <c r="D460" s="200"/>
      <c r="E460" s="201"/>
      <c r="F460" s="202"/>
      <c r="G460" s="203"/>
      <c r="H460" s="202"/>
      <c r="I460" s="204"/>
      <c r="J460" s="204"/>
      <c r="K460" s="248"/>
      <c r="L460" s="248"/>
      <c r="M460" s="249"/>
      <c r="N460" s="4" t="str">
        <f ca="1">IF(YEAR(L473)=YEAR(TODAY()),IF(MONTH(L473)-MONTH(TODAY())&gt;0,IF(MONTH(L473)-MONTH(TODAY())&lt;=3,"Renovar Contrato?",""),""),"")</f>
        <v/>
      </c>
      <c r="O460" s="47">
        <f>SUM(P460:AN460)</f>
        <v>0</v>
      </c>
      <c r="P460" s="22">
        <f t="shared" ref="P460:AN460" si="213">SUM(P462:P462)</f>
        <v>0</v>
      </c>
      <c r="Q460" s="22">
        <f t="shared" si="213"/>
        <v>0</v>
      </c>
      <c r="R460" s="22">
        <f t="shared" si="213"/>
        <v>0</v>
      </c>
      <c r="S460" s="22">
        <f t="shared" si="213"/>
        <v>0</v>
      </c>
      <c r="T460" s="22">
        <f t="shared" si="213"/>
        <v>0</v>
      </c>
      <c r="U460" s="22">
        <f t="shared" si="213"/>
        <v>0</v>
      </c>
      <c r="V460" s="22">
        <f t="shared" si="213"/>
        <v>0</v>
      </c>
      <c r="W460" s="22">
        <f t="shared" si="213"/>
        <v>0</v>
      </c>
      <c r="X460" s="22">
        <f t="shared" si="213"/>
        <v>0</v>
      </c>
      <c r="Y460" s="22">
        <f t="shared" si="213"/>
        <v>0</v>
      </c>
      <c r="Z460" s="22">
        <f t="shared" si="213"/>
        <v>0</v>
      </c>
      <c r="AA460" s="22">
        <f t="shared" si="213"/>
        <v>0</v>
      </c>
      <c r="AB460" s="22">
        <f t="shared" si="213"/>
        <v>0</v>
      </c>
      <c r="AC460" s="22">
        <f t="shared" si="213"/>
        <v>0</v>
      </c>
      <c r="AD460" s="22">
        <f t="shared" si="213"/>
        <v>0</v>
      </c>
      <c r="AE460" s="22">
        <f t="shared" si="213"/>
        <v>0</v>
      </c>
      <c r="AF460" s="22">
        <f t="shared" si="213"/>
        <v>0</v>
      </c>
      <c r="AG460" s="22">
        <f t="shared" si="213"/>
        <v>0</v>
      </c>
      <c r="AH460" s="22">
        <f t="shared" si="213"/>
        <v>0</v>
      </c>
      <c r="AI460" s="22">
        <f t="shared" si="213"/>
        <v>0</v>
      </c>
      <c r="AJ460" s="22">
        <f t="shared" si="213"/>
        <v>0</v>
      </c>
      <c r="AK460" s="22">
        <f t="shared" si="213"/>
        <v>0</v>
      </c>
      <c r="AL460" s="22">
        <f t="shared" si="213"/>
        <v>0</v>
      </c>
      <c r="AM460" s="22">
        <f t="shared" si="213"/>
        <v>0</v>
      </c>
      <c r="AN460" s="22">
        <f t="shared" si="213"/>
        <v>0</v>
      </c>
    </row>
    <row r="461" spans="1:40" x14ac:dyDescent="0.15">
      <c r="A461" s="112" t="s">
        <v>402</v>
      </c>
      <c r="B461" s="112" t="s">
        <v>61</v>
      </c>
      <c r="C461" s="161" t="s">
        <v>398</v>
      </c>
      <c r="D461" s="142" t="s">
        <v>64</v>
      </c>
      <c r="E461" s="143"/>
      <c r="F461" s="61"/>
      <c r="G461" s="106"/>
      <c r="H461" s="109"/>
      <c r="I461" s="118">
        <f>SUM(I462:I470)</f>
        <v>16</v>
      </c>
      <c r="J461" s="107">
        <f>I461/2</f>
        <v>8</v>
      </c>
      <c r="K461" s="231">
        <v>44455</v>
      </c>
      <c r="L461" s="231">
        <v>44819</v>
      </c>
      <c r="M461" s="250">
        <v>0.59</v>
      </c>
      <c r="N461" s="4" t="e">
        <f ca="1">IF(YEAR(#REF!)=YEAR(TODAY()),IF(MONTH(#REF!)-MONTH(TODAY())&gt;0,IF(MONTH(#REF!)-MONTH(TODAY())&lt;=3,"Renovar Contrato?",""),""),"")</f>
        <v>#REF!</v>
      </c>
      <c r="O461" s="47">
        <f>SUM(P461:AN461)</f>
        <v>0</v>
      </c>
      <c r="P461" s="21">
        <f>P460/24</f>
        <v>0</v>
      </c>
      <c r="Q461" s="21">
        <f t="shared" ref="Q461:AJ461" si="214">Q460/24</f>
        <v>0</v>
      </c>
      <c r="R461" s="21">
        <f t="shared" si="214"/>
        <v>0</v>
      </c>
      <c r="S461" s="21">
        <f t="shared" si="214"/>
        <v>0</v>
      </c>
      <c r="T461" s="21">
        <f t="shared" si="214"/>
        <v>0</v>
      </c>
      <c r="U461" s="21">
        <f t="shared" si="214"/>
        <v>0</v>
      </c>
      <c r="V461" s="21">
        <f t="shared" si="214"/>
        <v>0</v>
      </c>
      <c r="W461" s="21">
        <f t="shared" si="214"/>
        <v>0</v>
      </c>
      <c r="X461" s="21">
        <f t="shared" si="214"/>
        <v>0</v>
      </c>
      <c r="Y461" s="21">
        <f t="shared" si="214"/>
        <v>0</v>
      </c>
      <c r="Z461" s="21">
        <f t="shared" si="214"/>
        <v>0</v>
      </c>
      <c r="AA461" s="21">
        <f t="shared" si="214"/>
        <v>0</v>
      </c>
      <c r="AB461" s="21">
        <f t="shared" si="214"/>
        <v>0</v>
      </c>
      <c r="AC461" s="21">
        <f t="shared" si="214"/>
        <v>0</v>
      </c>
      <c r="AD461" s="21">
        <f t="shared" si="214"/>
        <v>0</v>
      </c>
      <c r="AE461" s="21">
        <f t="shared" si="214"/>
        <v>0</v>
      </c>
      <c r="AF461" s="21">
        <f t="shared" si="214"/>
        <v>0</v>
      </c>
      <c r="AG461" s="21">
        <f t="shared" si="214"/>
        <v>0</v>
      </c>
      <c r="AH461" s="21">
        <f t="shared" si="214"/>
        <v>0</v>
      </c>
      <c r="AI461" s="21">
        <f t="shared" si="214"/>
        <v>0</v>
      </c>
      <c r="AJ461" s="21">
        <f t="shared" si="214"/>
        <v>0</v>
      </c>
      <c r="AK461" s="21">
        <f>AK460/24</f>
        <v>0</v>
      </c>
      <c r="AL461" s="21">
        <f>AL460/24</f>
        <v>0</v>
      </c>
      <c r="AM461" s="21">
        <f t="shared" ref="AM461:AN461" si="215">AM460/24</f>
        <v>0</v>
      </c>
      <c r="AN461" s="21">
        <f t="shared" si="215"/>
        <v>0</v>
      </c>
    </row>
    <row r="462" spans="1:40" x14ac:dyDescent="0.15">
      <c r="A462" s="224"/>
      <c r="B462" s="48"/>
      <c r="C462" s="197"/>
      <c r="D462" s="49"/>
      <c r="E462" s="105" t="s">
        <v>570</v>
      </c>
      <c r="F462" s="59" t="s">
        <v>14</v>
      </c>
      <c r="G462" s="60" t="s">
        <v>56</v>
      </c>
      <c r="H462" s="68">
        <v>2</v>
      </c>
      <c r="I462" s="107">
        <f>SUM(H462:H467)</f>
        <v>10</v>
      </c>
      <c r="J462" s="379"/>
      <c r="K462" s="247"/>
      <c r="L462" s="247"/>
      <c r="N462" s="4"/>
    </row>
    <row r="463" spans="1:40" x14ac:dyDescent="0.15">
      <c r="A463" s="224"/>
      <c r="B463" s="48"/>
      <c r="C463" s="351"/>
      <c r="D463" s="49"/>
      <c r="E463" s="105" t="s">
        <v>571</v>
      </c>
      <c r="F463" s="59" t="s">
        <v>14</v>
      </c>
      <c r="G463" s="60" t="s">
        <v>56</v>
      </c>
      <c r="H463" s="59">
        <v>2</v>
      </c>
      <c r="I463" s="107"/>
      <c r="J463" s="379"/>
      <c r="K463" s="247"/>
      <c r="L463" s="247"/>
      <c r="N463" s="4"/>
    </row>
    <row r="464" spans="1:40" x14ac:dyDescent="0.15">
      <c r="A464" s="224"/>
      <c r="B464" s="48"/>
      <c r="C464" s="351"/>
      <c r="D464" s="49"/>
      <c r="E464" s="75" t="s">
        <v>588</v>
      </c>
      <c r="F464" s="220" t="s">
        <v>76</v>
      </c>
      <c r="G464" s="60" t="s">
        <v>56</v>
      </c>
      <c r="H464" s="59">
        <v>1</v>
      </c>
      <c r="I464" s="107"/>
      <c r="J464" s="379"/>
      <c r="K464" s="247"/>
      <c r="L464" s="247"/>
      <c r="N464" s="4"/>
    </row>
    <row r="465" spans="1:40" x14ac:dyDescent="0.15">
      <c r="A465" s="224"/>
      <c r="B465" s="379"/>
      <c r="C465" s="210"/>
      <c r="D465" s="49"/>
      <c r="E465" s="75" t="s">
        <v>589</v>
      </c>
      <c r="F465" s="220" t="s">
        <v>76</v>
      </c>
      <c r="G465" s="60" t="s">
        <v>56</v>
      </c>
      <c r="H465" s="59">
        <v>2</v>
      </c>
      <c r="I465" s="27"/>
      <c r="J465" s="379"/>
      <c r="K465" s="247"/>
      <c r="L465" s="247"/>
      <c r="N465" s="4"/>
    </row>
    <row r="466" spans="1:40" x14ac:dyDescent="0.15">
      <c r="A466" s="224"/>
      <c r="B466" s="379"/>
      <c r="C466" s="210"/>
      <c r="D466" s="49"/>
      <c r="E466" s="75" t="s">
        <v>590</v>
      </c>
      <c r="F466" s="220" t="s">
        <v>76</v>
      </c>
      <c r="G466" s="60" t="s">
        <v>56</v>
      </c>
      <c r="H466" s="59">
        <v>1</v>
      </c>
      <c r="I466" s="27"/>
      <c r="J466" s="379"/>
      <c r="K466" s="247"/>
      <c r="L466" s="247"/>
      <c r="N466" s="4"/>
    </row>
    <row r="467" spans="1:40" x14ac:dyDescent="0.15">
      <c r="A467" s="224"/>
      <c r="B467" s="379"/>
      <c r="C467" s="210"/>
      <c r="D467" s="49"/>
      <c r="E467" s="75" t="s">
        <v>591</v>
      </c>
      <c r="F467" s="220" t="s">
        <v>76</v>
      </c>
      <c r="G467" s="60" t="s">
        <v>56</v>
      </c>
      <c r="H467" s="59">
        <v>2</v>
      </c>
      <c r="I467" s="27"/>
      <c r="J467" s="379"/>
      <c r="K467" s="247"/>
      <c r="L467" s="247"/>
      <c r="N467" s="4"/>
    </row>
    <row r="468" spans="1:40" x14ac:dyDescent="0.15">
      <c r="A468" s="224"/>
      <c r="B468" s="379"/>
      <c r="C468" s="210"/>
      <c r="D468" s="49"/>
      <c r="E468" s="105" t="s">
        <v>244</v>
      </c>
      <c r="F468" s="59" t="s">
        <v>13</v>
      </c>
      <c r="G468" s="60" t="s">
        <v>63</v>
      </c>
      <c r="H468" s="59">
        <v>2</v>
      </c>
      <c r="I468" s="107">
        <f>SUM(H468:H470)</f>
        <v>6</v>
      </c>
      <c r="J468" s="379"/>
      <c r="N468" s="4"/>
    </row>
    <row r="469" spans="1:40" x14ac:dyDescent="0.15">
      <c r="A469" s="224"/>
      <c r="B469" s="379"/>
      <c r="C469" s="210"/>
      <c r="D469" s="49"/>
      <c r="E469" s="105" t="s">
        <v>245</v>
      </c>
      <c r="F469" s="59" t="s">
        <v>13</v>
      </c>
      <c r="G469" s="60" t="s">
        <v>63</v>
      </c>
      <c r="H469" s="59">
        <v>2</v>
      </c>
      <c r="I469" s="107"/>
      <c r="J469" s="379"/>
      <c r="N469" s="4"/>
    </row>
    <row r="470" spans="1:40" x14ac:dyDescent="0.15">
      <c r="A470" s="224"/>
      <c r="B470" s="379"/>
      <c r="C470" s="210"/>
      <c r="D470" s="49"/>
      <c r="E470" s="105" t="s">
        <v>270</v>
      </c>
      <c r="F470" s="130" t="s">
        <v>76</v>
      </c>
      <c r="G470" s="60" t="s">
        <v>59</v>
      </c>
      <c r="H470" s="165">
        <v>2</v>
      </c>
      <c r="I470" s="107"/>
      <c r="J470" s="379"/>
      <c r="N470" s="4"/>
    </row>
    <row r="471" spans="1:40" x14ac:dyDescent="0.15">
      <c r="A471" s="31"/>
      <c r="B471" s="31"/>
      <c r="C471" s="96"/>
      <c r="D471" s="97"/>
      <c r="E471" s="98"/>
      <c r="F471" s="99"/>
      <c r="G471" s="100"/>
      <c r="H471" s="99"/>
      <c r="I471" s="101"/>
      <c r="J471" s="102"/>
      <c r="K471" s="236"/>
      <c r="L471" s="236"/>
      <c r="M471" s="237"/>
      <c r="N471" s="4" t="e">
        <f ca="1">IF(YEAR(#REF!)=YEAR(TODAY()),IF(MONTH(#REF!)-MONTH(TODAY())&gt;0,IF(MONTH(#REF!)-MONTH(TODAY())&lt;=3,"Renovar Contrato?",""),""),"")</f>
        <v>#REF!</v>
      </c>
      <c r="O471" s="47">
        <f>SUM(P471:AN471)</f>
        <v>2</v>
      </c>
      <c r="P471" s="22">
        <f t="shared" ref="P471:AN471" si="216">SUM(P473:P477)</f>
        <v>0</v>
      </c>
      <c r="Q471" s="22">
        <f t="shared" si="216"/>
        <v>0</v>
      </c>
      <c r="R471" s="22">
        <f t="shared" si="216"/>
        <v>0</v>
      </c>
      <c r="S471" s="22">
        <f t="shared" si="216"/>
        <v>0</v>
      </c>
      <c r="T471" s="22">
        <f t="shared" si="216"/>
        <v>0</v>
      </c>
      <c r="U471" s="22">
        <f t="shared" si="216"/>
        <v>0</v>
      </c>
      <c r="V471" s="22">
        <f t="shared" si="216"/>
        <v>0</v>
      </c>
      <c r="W471" s="22">
        <f t="shared" si="216"/>
        <v>0</v>
      </c>
      <c r="X471" s="22">
        <f t="shared" si="216"/>
        <v>0</v>
      </c>
      <c r="Y471" s="22">
        <f t="shared" si="216"/>
        <v>0</v>
      </c>
      <c r="Z471" s="22">
        <f t="shared" si="216"/>
        <v>0</v>
      </c>
      <c r="AA471" s="22">
        <f t="shared" si="216"/>
        <v>0</v>
      </c>
      <c r="AB471" s="22">
        <f t="shared" si="216"/>
        <v>0</v>
      </c>
      <c r="AC471" s="22">
        <f t="shared" si="216"/>
        <v>0</v>
      </c>
      <c r="AD471" s="22">
        <f t="shared" si="216"/>
        <v>0</v>
      </c>
      <c r="AE471" s="22">
        <f t="shared" si="216"/>
        <v>0</v>
      </c>
      <c r="AF471" s="22">
        <f t="shared" si="216"/>
        <v>0</v>
      </c>
      <c r="AG471" s="22">
        <f t="shared" si="216"/>
        <v>0</v>
      </c>
      <c r="AH471" s="22">
        <f t="shared" si="216"/>
        <v>0</v>
      </c>
      <c r="AI471" s="22">
        <f t="shared" si="216"/>
        <v>2</v>
      </c>
      <c r="AJ471" s="22">
        <f t="shared" si="216"/>
        <v>0</v>
      </c>
      <c r="AK471" s="22">
        <f t="shared" si="216"/>
        <v>0</v>
      </c>
      <c r="AL471" s="22">
        <f t="shared" si="216"/>
        <v>0</v>
      </c>
      <c r="AM471" s="22">
        <f t="shared" si="216"/>
        <v>0</v>
      </c>
      <c r="AN471" s="22">
        <f t="shared" si="216"/>
        <v>0</v>
      </c>
    </row>
    <row r="472" spans="1:40" x14ac:dyDescent="0.15">
      <c r="A472" s="65" t="s">
        <v>264</v>
      </c>
      <c r="B472" s="65" t="s">
        <v>61</v>
      </c>
      <c r="C472" s="221" t="s">
        <v>263</v>
      </c>
      <c r="D472" s="69" t="s">
        <v>64</v>
      </c>
      <c r="E472" s="93"/>
      <c r="F472" s="94"/>
      <c r="G472" s="95"/>
      <c r="H472" s="92"/>
      <c r="I472" s="91">
        <f>SUM(I473:I477)</f>
        <v>16.5</v>
      </c>
      <c r="J472" s="88">
        <f>I472/2</f>
        <v>8.25</v>
      </c>
      <c r="K472" s="231">
        <v>44455</v>
      </c>
      <c r="L472" s="231">
        <v>44819</v>
      </c>
      <c r="M472" s="232">
        <v>0.59</v>
      </c>
      <c r="N472" s="4" t="e">
        <f ca="1">IF(YEAR(#REF!)=YEAR(TODAY()),IF(MONTH(#REF!)-MONTH(TODAY())&gt;0,IF(MONTH(#REF!)-MONTH(TODAY())&lt;=3,"Renovar Contrato?",""),""),"")</f>
        <v>#REF!</v>
      </c>
      <c r="O472" s="47">
        <f>SUM(P472:AN472)</f>
        <v>8.3333333333333329E-2</v>
      </c>
      <c r="P472" s="21">
        <f>P471/24</f>
        <v>0</v>
      </c>
      <c r="Q472" s="21">
        <f t="shared" ref="Q472:AJ472" si="217">Q471/24</f>
        <v>0</v>
      </c>
      <c r="R472" s="21">
        <f t="shared" si="217"/>
        <v>0</v>
      </c>
      <c r="S472" s="21">
        <f t="shared" si="217"/>
        <v>0</v>
      </c>
      <c r="T472" s="21">
        <f t="shared" si="217"/>
        <v>0</v>
      </c>
      <c r="U472" s="21">
        <f t="shared" si="217"/>
        <v>0</v>
      </c>
      <c r="V472" s="21">
        <f t="shared" si="217"/>
        <v>0</v>
      </c>
      <c r="W472" s="21">
        <f t="shared" si="217"/>
        <v>0</v>
      </c>
      <c r="X472" s="21">
        <f t="shared" si="217"/>
        <v>0</v>
      </c>
      <c r="Y472" s="21">
        <f t="shared" si="217"/>
        <v>0</v>
      </c>
      <c r="Z472" s="21">
        <f t="shared" si="217"/>
        <v>0</v>
      </c>
      <c r="AA472" s="21">
        <f t="shared" si="217"/>
        <v>0</v>
      </c>
      <c r="AB472" s="21">
        <f t="shared" si="217"/>
        <v>0</v>
      </c>
      <c r="AC472" s="21">
        <f t="shared" si="217"/>
        <v>0</v>
      </c>
      <c r="AD472" s="21">
        <f t="shared" si="217"/>
        <v>0</v>
      </c>
      <c r="AE472" s="21">
        <f t="shared" si="217"/>
        <v>0</v>
      </c>
      <c r="AF472" s="21">
        <f t="shared" si="217"/>
        <v>0</v>
      </c>
      <c r="AG472" s="21">
        <f t="shared" si="217"/>
        <v>0</v>
      </c>
      <c r="AH472" s="21">
        <f t="shared" si="217"/>
        <v>0</v>
      </c>
      <c r="AI472" s="21">
        <f t="shared" si="217"/>
        <v>8.3333333333333329E-2</v>
      </c>
      <c r="AJ472" s="21">
        <f t="shared" si="217"/>
        <v>0</v>
      </c>
      <c r="AK472" s="21">
        <f>AK471/24</f>
        <v>0</v>
      </c>
      <c r="AL472" s="21">
        <f>AL471/24</f>
        <v>0</v>
      </c>
      <c r="AM472" s="21">
        <f t="shared" ref="AM472:AN472" si="218">AM471/24</f>
        <v>0</v>
      </c>
      <c r="AN472" s="21">
        <f t="shared" si="218"/>
        <v>0</v>
      </c>
    </row>
    <row r="473" spans="1:40" x14ac:dyDescent="0.15">
      <c r="A473" s="223"/>
      <c r="B473" s="29"/>
      <c r="C473" s="341"/>
      <c r="D473" s="23"/>
      <c r="E473" s="75" t="s">
        <v>592</v>
      </c>
      <c r="F473" s="130" t="s">
        <v>31</v>
      </c>
      <c r="G473" s="60" t="s">
        <v>56</v>
      </c>
      <c r="H473" s="59">
        <v>1</v>
      </c>
      <c r="I473" s="107">
        <f>SUM(H473:H476)</f>
        <v>6</v>
      </c>
      <c r="K473" s="379"/>
      <c r="L473" s="379"/>
      <c r="M473" s="379"/>
      <c r="N473" s="4" t="e">
        <f ca="1">IF(YEAR(#REF!)=YEAR(TODAY()),IF(MONTH(#REF!)-MONTH(TODAY())&gt;0,IF(MONTH(#REF!)-MONTH(TODAY())&lt;=3,"Renovar Contrato?",""),""),"")</f>
        <v>#REF!</v>
      </c>
      <c r="P473" s="28" t="str">
        <f t="shared" ref="P473:AN477" si="219">IF($F473=P$1,$H473," ")</f>
        <v xml:space="preserve"> </v>
      </c>
      <c r="Q473" s="28" t="str">
        <f t="shared" si="219"/>
        <v xml:space="preserve"> </v>
      </c>
      <c r="R473" s="28" t="str">
        <f t="shared" si="219"/>
        <v xml:space="preserve"> </v>
      </c>
      <c r="S473" s="28" t="str">
        <f t="shared" si="219"/>
        <v xml:space="preserve"> </v>
      </c>
      <c r="T473" s="28" t="str">
        <f t="shared" si="219"/>
        <v xml:space="preserve"> </v>
      </c>
      <c r="U473" s="28" t="str">
        <f t="shared" si="219"/>
        <v xml:space="preserve"> </v>
      </c>
      <c r="V473" s="28" t="str">
        <f t="shared" si="219"/>
        <v xml:space="preserve"> </v>
      </c>
      <c r="W473" s="28" t="str">
        <f t="shared" si="219"/>
        <v xml:space="preserve"> </v>
      </c>
      <c r="X473" s="28" t="str">
        <f t="shared" si="219"/>
        <v xml:space="preserve"> </v>
      </c>
      <c r="Y473" s="28" t="str">
        <f t="shared" si="219"/>
        <v xml:space="preserve"> </v>
      </c>
      <c r="Z473" s="28" t="str">
        <f t="shared" si="219"/>
        <v xml:space="preserve"> </v>
      </c>
      <c r="AA473" s="28" t="str">
        <f t="shared" si="219"/>
        <v xml:space="preserve"> </v>
      </c>
      <c r="AB473" s="28" t="str">
        <f t="shared" si="219"/>
        <v xml:space="preserve"> </v>
      </c>
      <c r="AC473" s="28" t="str">
        <f t="shared" si="219"/>
        <v xml:space="preserve"> </v>
      </c>
      <c r="AD473" s="28" t="str">
        <f t="shared" si="219"/>
        <v xml:space="preserve"> </v>
      </c>
      <c r="AE473" s="28" t="str">
        <f t="shared" si="219"/>
        <v xml:space="preserve"> </v>
      </c>
      <c r="AF473" s="28" t="str">
        <f t="shared" si="219"/>
        <v xml:space="preserve"> </v>
      </c>
      <c r="AG473" s="28" t="str">
        <f t="shared" si="219"/>
        <v xml:space="preserve"> </v>
      </c>
      <c r="AH473" s="28" t="str">
        <f t="shared" si="219"/>
        <v xml:space="preserve"> </v>
      </c>
      <c r="AI473" s="28">
        <f t="shared" si="219"/>
        <v>1</v>
      </c>
      <c r="AJ473" s="28" t="str">
        <f t="shared" si="219"/>
        <v xml:space="preserve"> </v>
      </c>
      <c r="AK473" s="28" t="str">
        <f t="shared" si="219"/>
        <v xml:space="preserve"> </v>
      </c>
      <c r="AL473" s="28" t="str">
        <f t="shared" si="219"/>
        <v xml:space="preserve"> </v>
      </c>
      <c r="AM473" s="28" t="str">
        <f t="shared" si="219"/>
        <v xml:space="preserve"> </v>
      </c>
      <c r="AN473" s="28" t="str">
        <f t="shared" si="219"/>
        <v xml:space="preserve"> </v>
      </c>
    </row>
    <row r="474" spans="1:40" x14ac:dyDescent="0.15">
      <c r="A474" s="223"/>
      <c r="B474" s="29"/>
      <c r="C474" s="341"/>
      <c r="D474" s="23"/>
      <c r="E474" s="75" t="s">
        <v>593</v>
      </c>
      <c r="F474" s="130" t="s">
        <v>31</v>
      </c>
      <c r="G474" s="60" t="s">
        <v>56</v>
      </c>
      <c r="H474" s="59">
        <v>2</v>
      </c>
      <c r="I474" s="107"/>
      <c r="K474" s="379"/>
      <c r="L474" s="379"/>
      <c r="M474" s="379"/>
      <c r="N474" s="4"/>
    </row>
    <row r="475" spans="1:40" x14ac:dyDescent="0.15">
      <c r="A475" s="223"/>
      <c r="C475" s="342"/>
      <c r="D475" s="23"/>
      <c r="E475" s="75" t="s">
        <v>590</v>
      </c>
      <c r="F475" s="130" t="s">
        <v>31</v>
      </c>
      <c r="G475" s="60" t="s">
        <v>56</v>
      </c>
      <c r="H475" s="59">
        <v>1</v>
      </c>
      <c r="I475" s="107"/>
      <c r="K475" s="379"/>
      <c r="L475" s="379"/>
      <c r="M475" s="379"/>
      <c r="N475" s="4"/>
    </row>
    <row r="476" spans="1:40" x14ac:dyDescent="0.15">
      <c r="A476" s="223"/>
      <c r="C476" s="342"/>
      <c r="D476" s="23"/>
      <c r="E476" s="75" t="s">
        <v>591</v>
      </c>
      <c r="F476" s="130" t="s">
        <v>31</v>
      </c>
      <c r="G476" s="60" t="s">
        <v>56</v>
      </c>
      <c r="H476" s="59">
        <v>2</v>
      </c>
      <c r="I476" s="107"/>
      <c r="K476" s="379"/>
      <c r="L476" s="379"/>
      <c r="M476" s="379"/>
      <c r="N476" s="4"/>
    </row>
    <row r="477" spans="1:40" x14ac:dyDescent="0.15">
      <c r="A477" s="111"/>
      <c r="C477" s="197"/>
      <c r="D477" s="23"/>
      <c r="E477" s="105" t="s">
        <v>630</v>
      </c>
      <c r="F477" s="130" t="s">
        <v>31</v>
      </c>
      <c r="G477" s="60" t="s">
        <v>58</v>
      </c>
      <c r="H477" s="59">
        <v>1</v>
      </c>
      <c r="I477" s="107">
        <f>SUM(H477:H482)</f>
        <v>10.5</v>
      </c>
      <c r="K477" s="379"/>
      <c r="L477" s="379"/>
      <c r="M477" s="379"/>
      <c r="N477" s="4" t="str">
        <f t="shared" ref="N477" ca="1" si="220">IF(YEAR(L477)=YEAR(TODAY()),IF(MONTH(L477)-MONTH(TODAY())&gt;0,IF(MONTH(L477)-MONTH(TODAY())&lt;=3,"Renovar Contrato?",""),""),"")</f>
        <v/>
      </c>
      <c r="P477" s="28" t="str">
        <f t="shared" si="219"/>
        <v xml:space="preserve"> </v>
      </c>
      <c r="Q477" s="28" t="str">
        <f t="shared" si="219"/>
        <v xml:space="preserve"> </v>
      </c>
      <c r="R477" s="28" t="str">
        <f t="shared" si="219"/>
        <v xml:space="preserve"> </v>
      </c>
      <c r="S477" s="28" t="str">
        <f t="shared" si="219"/>
        <v xml:space="preserve"> </v>
      </c>
      <c r="T477" s="28" t="str">
        <f t="shared" si="219"/>
        <v xml:space="preserve"> </v>
      </c>
      <c r="U477" s="28" t="str">
        <f t="shared" si="219"/>
        <v xml:space="preserve"> </v>
      </c>
      <c r="V477" s="28" t="str">
        <f t="shared" si="219"/>
        <v xml:space="preserve"> </v>
      </c>
      <c r="W477" s="28" t="str">
        <f t="shared" si="219"/>
        <v xml:space="preserve"> </v>
      </c>
      <c r="X477" s="28" t="str">
        <f t="shared" si="219"/>
        <v xml:space="preserve"> </v>
      </c>
      <c r="Y477" s="28" t="str">
        <f t="shared" si="219"/>
        <v xml:space="preserve"> </v>
      </c>
      <c r="Z477" s="28" t="str">
        <f t="shared" si="219"/>
        <v xml:space="preserve"> </v>
      </c>
      <c r="AA477" s="28" t="str">
        <f t="shared" si="219"/>
        <v xml:space="preserve"> </v>
      </c>
      <c r="AB477" s="28" t="str">
        <f t="shared" si="219"/>
        <v xml:space="preserve"> </v>
      </c>
      <c r="AC477" s="28" t="str">
        <f t="shared" si="219"/>
        <v xml:space="preserve"> </v>
      </c>
      <c r="AD477" s="28" t="str">
        <f t="shared" si="219"/>
        <v xml:space="preserve"> </v>
      </c>
      <c r="AE477" s="28" t="str">
        <f t="shared" si="219"/>
        <v xml:space="preserve"> </v>
      </c>
      <c r="AF477" s="28" t="str">
        <f t="shared" si="219"/>
        <v xml:space="preserve"> </v>
      </c>
      <c r="AG477" s="28" t="str">
        <f t="shared" si="219"/>
        <v xml:space="preserve"> </v>
      </c>
      <c r="AH477" s="28" t="str">
        <f t="shared" si="219"/>
        <v xml:space="preserve"> </v>
      </c>
      <c r="AI477" s="28">
        <f t="shared" si="219"/>
        <v>1</v>
      </c>
      <c r="AJ477" s="28" t="str">
        <f t="shared" si="219"/>
        <v xml:space="preserve"> </v>
      </c>
      <c r="AK477" s="28" t="str">
        <f t="shared" si="219"/>
        <v xml:space="preserve"> </v>
      </c>
      <c r="AL477" s="28" t="str">
        <f t="shared" si="219"/>
        <v xml:space="preserve"> </v>
      </c>
      <c r="AM477" s="28" t="str">
        <f t="shared" si="219"/>
        <v xml:space="preserve"> </v>
      </c>
      <c r="AN477" s="28" t="str">
        <f t="shared" si="219"/>
        <v xml:space="preserve"> </v>
      </c>
    </row>
    <row r="478" spans="1:40" x14ac:dyDescent="0.15">
      <c r="A478" s="111"/>
      <c r="C478" s="197"/>
      <c r="D478" s="23"/>
      <c r="E478" s="105" t="s">
        <v>631</v>
      </c>
      <c r="F478" s="130" t="s">
        <v>31</v>
      </c>
      <c r="G478" s="60" t="s">
        <v>58</v>
      </c>
      <c r="H478" s="59">
        <v>3</v>
      </c>
      <c r="I478" s="107"/>
      <c r="K478" s="379"/>
      <c r="L478" s="379"/>
      <c r="M478" s="379"/>
      <c r="N478" s="4"/>
    </row>
    <row r="479" spans="1:40" x14ac:dyDescent="0.15">
      <c r="C479" s="111"/>
      <c r="D479" s="23"/>
      <c r="E479" s="105" t="s">
        <v>632</v>
      </c>
      <c r="F479" s="130" t="s">
        <v>31</v>
      </c>
      <c r="G479" s="60" t="s">
        <v>58</v>
      </c>
      <c r="H479" s="59">
        <v>1</v>
      </c>
      <c r="I479" s="107"/>
      <c r="K479" s="56"/>
      <c r="L479" s="56"/>
      <c r="M479" s="56"/>
      <c r="N479" s="4"/>
    </row>
    <row r="480" spans="1:40" x14ac:dyDescent="0.15">
      <c r="C480" s="111"/>
      <c r="D480" s="23"/>
      <c r="E480" s="105" t="s">
        <v>633</v>
      </c>
      <c r="F480" s="130" t="s">
        <v>31</v>
      </c>
      <c r="G480" s="60" t="s">
        <v>58</v>
      </c>
      <c r="H480" s="59">
        <v>3</v>
      </c>
      <c r="I480" s="107"/>
      <c r="K480" s="56"/>
      <c r="L480" s="56"/>
      <c r="M480" s="56"/>
      <c r="N480" s="4"/>
    </row>
    <row r="481" spans="1:40" x14ac:dyDescent="0.15">
      <c r="C481" s="111"/>
      <c r="D481" s="274" t="s">
        <v>421</v>
      </c>
      <c r="E481" s="105" t="s">
        <v>522</v>
      </c>
      <c r="F481" s="59" t="s">
        <v>22</v>
      </c>
      <c r="G481" s="60" t="s">
        <v>63</v>
      </c>
      <c r="H481" s="59">
        <v>0.5</v>
      </c>
      <c r="I481" s="107"/>
      <c r="K481" s="56"/>
      <c r="L481" s="56"/>
      <c r="M481" s="56"/>
      <c r="N481" s="4"/>
    </row>
    <row r="482" spans="1:40" x14ac:dyDescent="0.15">
      <c r="C482" s="111"/>
      <c r="D482" s="23"/>
      <c r="E482" s="105" t="s">
        <v>267</v>
      </c>
      <c r="F482" s="130" t="s">
        <v>31</v>
      </c>
      <c r="G482" s="60" t="s">
        <v>59</v>
      </c>
      <c r="H482" s="165">
        <v>2</v>
      </c>
      <c r="I482" s="107"/>
      <c r="K482" s="56"/>
      <c r="L482" s="56"/>
      <c r="M482" s="56"/>
      <c r="N482" s="4"/>
    </row>
    <row r="483" spans="1:40" x14ac:dyDescent="0.15">
      <c r="A483" s="132"/>
      <c r="B483" s="132"/>
      <c r="C483" s="133"/>
      <c r="D483" s="134"/>
      <c r="E483" s="135"/>
      <c r="F483" s="136"/>
      <c r="G483" s="137"/>
      <c r="H483" s="136"/>
      <c r="I483" s="138"/>
      <c r="J483" s="138"/>
      <c r="K483" s="246"/>
      <c r="L483" s="246"/>
      <c r="M483" s="242"/>
      <c r="N483" s="4" t="e">
        <f ca="1">IF(YEAR(#REF!)=YEAR(TODAY()),IF(MONTH(#REF!)-MONTH(TODAY())&gt;0,IF(MONTH(#REF!)-MONTH(TODAY())&lt;=3,"Renovar Contrato?",""),""),"")</f>
        <v>#REF!</v>
      </c>
      <c r="O483" s="47">
        <f>SUM(P483:AN483)</f>
        <v>1</v>
      </c>
      <c r="P483" s="22">
        <f t="shared" ref="P483:AN483" si="221">SUM(P485:P485)</f>
        <v>0</v>
      </c>
      <c r="Q483" s="22">
        <f t="shared" si="221"/>
        <v>0</v>
      </c>
      <c r="R483" s="22">
        <f t="shared" si="221"/>
        <v>0</v>
      </c>
      <c r="S483" s="22">
        <f t="shared" si="221"/>
        <v>0</v>
      </c>
      <c r="T483" s="22">
        <f t="shared" si="221"/>
        <v>0</v>
      </c>
      <c r="U483" s="22">
        <f t="shared" si="221"/>
        <v>0</v>
      </c>
      <c r="V483" s="22">
        <f t="shared" si="221"/>
        <v>0</v>
      </c>
      <c r="W483" s="22">
        <f t="shared" si="221"/>
        <v>0</v>
      </c>
      <c r="X483" s="22">
        <f t="shared" si="221"/>
        <v>0</v>
      </c>
      <c r="Y483" s="22">
        <f t="shared" si="221"/>
        <v>0</v>
      </c>
      <c r="Z483" s="22">
        <f t="shared" si="221"/>
        <v>0</v>
      </c>
      <c r="AA483" s="22">
        <f t="shared" si="221"/>
        <v>0</v>
      </c>
      <c r="AB483" s="22">
        <f t="shared" si="221"/>
        <v>0</v>
      </c>
      <c r="AC483" s="22">
        <f t="shared" si="221"/>
        <v>0</v>
      </c>
      <c r="AD483" s="22">
        <f t="shared" si="221"/>
        <v>0</v>
      </c>
      <c r="AE483" s="22">
        <f t="shared" si="221"/>
        <v>0</v>
      </c>
      <c r="AF483" s="22">
        <f t="shared" si="221"/>
        <v>0</v>
      </c>
      <c r="AG483" s="22">
        <f t="shared" si="221"/>
        <v>0</v>
      </c>
      <c r="AH483" s="22">
        <f t="shared" si="221"/>
        <v>0</v>
      </c>
      <c r="AI483" s="22">
        <f t="shared" si="221"/>
        <v>1</v>
      </c>
      <c r="AJ483" s="22">
        <f t="shared" si="221"/>
        <v>0</v>
      </c>
      <c r="AK483" s="22">
        <f t="shared" si="221"/>
        <v>0</v>
      </c>
      <c r="AL483" s="22">
        <f t="shared" si="221"/>
        <v>0</v>
      </c>
      <c r="AM483" s="22">
        <f t="shared" si="221"/>
        <v>0</v>
      </c>
      <c r="AN483" s="22">
        <f t="shared" si="221"/>
        <v>0</v>
      </c>
    </row>
    <row r="484" spans="1:40" x14ac:dyDescent="0.15">
      <c r="A484" s="84" t="s">
        <v>198</v>
      </c>
      <c r="B484" s="84" t="s">
        <v>61</v>
      </c>
      <c r="C484" s="87" t="s">
        <v>199</v>
      </c>
      <c r="D484" s="142" t="s">
        <v>64</v>
      </c>
      <c r="E484" s="114"/>
      <c r="F484" s="61"/>
      <c r="G484" s="106"/>
      <c r="H484" s="109"/>
      <c r="I484" s="118">
        <f>SUM(I485:I487)</f>
        <v>6</v>
      </c>
      <c r="J484" s="107">
        <f>I484/2</f>
        <v>3</v>
      </c>
      <c r="K484" s="231">
        <v>44455</v>
      </c>
      <c r="L484" s="62">
        <v>44619</v>
      </c>
      <c r="M484" s="239">
        <v>0.2</v>
      </c>
      <c r="N484" s="4" t="e">
        <f ca="1">IF(YEAR(#REF!)=YEAR(TODAY()),IF(MONTH(#REF!)-MONTH(TODAY())&gt;0,IF(MONTH(#REF!)-MONTH(TODAY())&lt;=3,"Renovar Contrato?",""),""),"")</f>
        <v>#REF!</v>
      </c>
      <c r="O484" s="47">
        <f>SUM(P484:AN484)</f>
        <v>4.1666666666666664E-2</v>
      </c>
      <c r="P484" s="21">
        <f>P483/24</f>
        <v>0</v>
      </c>
      <c r="Q484" s="21">
        <f t="shared" ref="Q484:AJ484" si="222">Q483/24</f>
        <v>0</v>
      </c>
      <c r="R484" s="21">
        <f t="shared" si="222"/>
        <v>0</v>
      </c>
      <c r="S484" s="21">
        <f t="shared" si="222"/>
        <v>0</v>
      </c>
      <c r="T484" s="21">
        <f t="shared" si="222"/>
        <v>0</v>
      </c>
      <c r="U484" s="21">
        <f t="shared" si="222"/>
        <v>0</v>
      </c>
      <c r="V484" s="21">
        <f t="shared" si="222"/>
        <v>0</v>
      </c>
      <c r="W484" s="21">
        <f t="shared" si="222"/>
        <v>0</v>
      </c>
      <c r="X484" s="21">
        <f t="shared" si="222"/>
        <v>0</v>
      </c>
      <c r="Y484" s="21">
        <f t="shared" si="222"/>
        <v>0</v>
      </c>
      <c r="Z484" s="21">
        <f t="shared" si="222"/>
        <v>0</v>
      </c>
      <c r="AA484" s="21">
        <f t="shared" si="222"/>
        <v>0</v>
      </c>
      <c r="AB484" s="21">
        <f t="shared" si="222"/>
        <v>0</v>
      </c>
      <c r="AC484" s="21">
        <f t="shared" si="222"/>
        <v>0</v>
      </c>
      <c r="AD484" s="21">
        <f t="shared" si="222"/>
        <v>0</v>
      </c>
      <c r="AE484" s="21">
        <f t="shared" si="222"/>
        <v>0</v>
      </c>
      <c r="AF484" s="21">
        <f t="shared" si="222"/>
        <v>0</v>
      </c>
      <c r="AG484" s="21">
        <f t="shared" si="222"/>
        <v>0</v>
      </c>
      <c r="AH484" s="21">
        <f t="shared" si="222"/>
        <v>0</v>
      </c>
      <c r="AI484" s="21">
        <f t="shared" si="222"/>
        <v>4.1666666666666664E-2</v>
      </c>
      <c r="AJ484" s="21">
        <f t="shared" si="222"/>
        <v>0</v>
      </c>
      <c r="AK484" s="21">
        <f>AK483/24</f>
        <v>0</v>
      </c>
      <c r="AL484" s="21">
        <f>AL483/24</f>
        <v>0</v>
      </c>
      <c r="AM484" s="21">
        <f t="shared" ref="AM484:AN484" si="223">AM483/24</f>
        <v>0</v>
      </c>
      <c r="AN484" s="21">
        <f t="shared" si="223"/>
        <v>0</v>
      </c>
    </row>
    <row r="485" spans="1:40" x14ac:dyDescent="0.15">
      <c r="A485" s="224"/>
      <c r="B485" s="75"/>
      <c r="C485" s="341" t="s">
        <v>572</v>
      </c>
      <c r="D485" s="75"/>
      <c r="E485" s="75" t="s">
        <v>673</v>
      </c>
      <c r="F485" s="130" t="s">
        <v>31</v>
      </c>
      <c r="G485" s="60" t="s">
        <v>56</v>
      </c>
      <c r="H485" s="59">
        <v>1</v>
      </c>
      <c r="I485" s="107">
        <f>SUM(H485:H486)</f>
        <v>3</v>
      </c>
      <c r="J485" s="56"/>
      <c r="K485" s="231">
        <v>44620</v>
      </c>
      <c r="L485" s="231">
        <v>44819</v>
      </c>
      <c r="M485" s="239">
        <v>0.2</v>
      </c>
      <c r="N485" s="4" t="e">
        <f ca="1">IF(YEAR(#REF!)=YEAR(TODAY()),IF(MONTH(#REF!)-MONTH(TODAY())&gt;0,IF(MONTH(#REF!)-MONTH(TODAY())&lt;=3,"Renovar Contrato?",""),""),"")</f>
        <v>#REF!</v>
      </c>
      <c r="P485" s="28" t="str">
        <f t="shared" ref="P485:AN487" si="224">IF($F485=P$1,$H485," ")</f>
        <v xml:space="preserve"> </v>
      </c>
      <c r="Q485" s="28" t="str">
        <f t="shared" si="224"/>
        <v xml:space="preserve"> </v>
      </c>
      <c r="R485" s="28" t="str">
        <f t="shared" si="224"/>
        <v xml:space="preserve"> </v>
      </c>
      <c r="S485" s="28" t="str">
        <f t="shared" si="224"/>
        <v xml:space="preserve"> </v>
      </c>
      <c r="T485" s="28" t="str">
        <f t="shared" si="224"/>
        <v xml:space="preserve"> </v>
      </c>
      <c r="U485" s="28" t="str">
        <f t="shared" si="224"/>
        <v xml:space="preserve"> </v>
      </c>
      <c r="V485" s="28" t="str">
        <f t="shared" si="224"/>
        <v xml:space="preserve"> </v>
      </c>
      <c r="W485" s="28" t="str">
        <f t="shared" si="224"/>
        <v xml:space="preserve"> </v>
      </c>
      <c r="X485" s="28" t="str">
        <f t="shared" si="224"/>
        <v xml:space="preserve"> </v>
      </c>
      <c r="Y485" s="28" t="str">
        <f t="shared" si="224"/>
        <v xml:space="preserve"> </v>
      </c>
      <c r="Z485" s="28" t="str">
        <f t="shared" si="224"/>
        <v xml:space="preserve"> </v>
      </c>
      <c r="AA485" s="28" t="str">
        <f t="shared" si="224"/>
        <v xml:space="preserve"> </v>
      </c>
      <c r="AB485" s="28" t="str">
        <f t="shared" si="224"/>
        <v xml:space="preserve"> </v>
      </c>
      <c r="AC485" s="28" t="str">
        <f t="shared" si="224"/>
        <v xml:space="preserve"> </v>
      </c>
      <c r="AD485" s="28" t="str">
        <f t="shared" si="224"/>
        <v xml:space="preserve"> </v>
      </c>
      <c r="AE485" s="28" t="str">
        <f t="shared" si="224"/>
        <v xml:space="preserve"> </v>
      </c>
      <c r="AF485" s="28" t="str">
        <f t="shared" si="224"/>
        <v xml:space="preserve"> </v>
      </c>
      <c r="AG485" s="28" t="str">
        <f t="shared" si="224"/>
        <v xml:space="preserve"> </v>
      </c>
      <c r="AH485" s="28" t="str">
        <f t="shared" si="224"/>
        <v xml:space="preserve"> </v>
      </c>
      <c r="AI485" s="28">
        <f t="shared" si="224"/>
        <v>1</v>
      </c>
      <c r="AJ485" s="28" t="str">
        <f t="shared" si="224"/>
        <v xml:space="preserve"> </v>
      </c>
      <c r="AK485" s="28" t="str">
        <f t="shared" si="224"/>
        <v xml:space="preserve"> </v>
      </c>
      <c r="AL485" s="28" t="str">
        <f t="shared" si="224"/>
        <v xml:space="preserve"> </v>
      </c>
      <c r="AM485" s="28" t="str">
        <f t="shared" si="224"/>
        <v xml:space="preserve"> </v>
      </c>
      <c r="AN485" s="28" t="str">
        <f t="shared" si="224"/>
        <v xml:space="preserve"> </v>
      </c>
    </row>
    <row r="486" spans="1:40" x14ac:dyDescent="0.15">
      <c r="A486" s="224"/>
      <c r="B486" s="56"/>
      <c r="C486" s="342" t="s">
        <v>563</v>
      </c>
      <c r="D486" s="75"/>
      <c r="E486" s="75" t="s">
        <v>390</v>
      </c>
      <c r="F486" s="130" t="s">
        <v>31</v>
      </c>
      <c r="G486" s="60" t="s">
        <v>56</v>
      </c>
      <c r="H486" s="59">
        <v>2</v>
      </c>
      <c r="I486" s="107"/>
      <c r="J486" s="56"/>
      <c r="N486" s="4"/>
    </row>
    <row r="487" spans="1:40" x14ac:dyDescent="0.15">
      <c r="A487" s="224"/>
      <c r="B487" s="56"/>
      <c r="C487" s="71"/>
      <c r="D487" s="75"/>
      <c r="E487" s="73" t="s">
        <v>655</v>
      </c>
      <c r="F487" s="130" t="s">
        <v>31</v>
      </c>
      <c r="G487" s="110" t="s">
        <v>58</v>
      </c>
      <c r="H487" s="68">
        <v>1</v>
      </c>
      <c r="I487" s="107">
        <f>SUM(H487:H488)</f>
        <v>3</v>
      </c>
      <c r="J487" s="56"/>
      <c r="K487" s="240"/>
      <c r="L487" s="240"/>
      <c r="M487" s="66"/>
      <c r="N487" s="4"/>
      <c r="P487" s="28" t="str">
        <f t="shared" si="224"/>
        <v xml:space="preserve"> </v>
      </c>
      <c r="Q487" s="28" t="str">
        <f t="shared" si="224"/>
        <v xml:space="preserve"> </v>
      </c>
      <c r="R487" s="28" t="str">
        <f t="shared" si="224"/>
        <v xml:space="preserve"> </v>
      </c>
      <c r="S487" s="28" t="str">
        <f t="shared" si="224"/>
        <v xml:space="preserve"> </v>
      </c>
      <c r="T487" s="28" t="str">
        <f t="shared" si="224"/>
        <v xml:space="preserve"> </v>
      </c>
      <c r="U487" s="28" t="str">
        <f t="shared" si="224"/>
        <v xml:space="preserve"> </v>
      </c>
      <c r="V487" s="28" t="str">
        <f t="shared" si="224"/>
        <v xml:space="preserve"> </v>
      </c>
      <c r="W487" s="28" t="str">
        <f t="shared" si="224"/>
        <v xml:space="preserve"> </v>
      </c>
      <c r="X487" s="28" t="str">
        <f t="shared" si="224"/>
        <v xml:space="preserve"> </v>
      </c>
      <c r="Y487" s="28" t="str">
        <f t="shared" si="224"/>
        <v xml:space="preserve"> </v>
      </c>
      <c r="Z487" s="28" t="str">
        <f t="shared" si="224"/>
        <v xml:space="preserve"> </v>
      </c>
      <c r="AA487" s="28" t="str">
        <f t="shared" si="224"/>
        <v xml:space="preserve"> </v>
      </c>
      <c r="AB487" s="28" t="str">
        <f t="shared" si="224"/>
        <v xml:space="preserve"> </v>
      </c>
      <c r="AC487" s="28" t="str">
        <f t="shared" si="224"/>
        <v xml:space="preserve"> </v>
      </c>
      <c r="AD487" s="28" t="str">
        <f t="shared" si="224"/>
        <v xml:space="preserve"> </v>
      </c>
      <c r="AE487" s="28" t="str">
        <f t="shared" si="224"/>
        <v xml:space="preserve"> </v>
      </c>
      <c r="AF487" s="28" t="str">
        <f t="shared" si="224"/>
        <v xml:space="preserve"> </v>
      </c>
      <c r="AG487" s="28" t="str">
        <f t="shared" si="224"/>
        <v xml:space="preserve"> </v>
      </c>
      <c r="AH487" s="28" t="str">
        <f t="shared" si="224"/>
        <v xml:space="preserve"> </v>
      </c>
      <c r="AI487" s="28">
        <f t="shared" si="224"/>
        <v>1</v>
      </c>
      <c r="AJ487" s="28" t="str">
        <f t="shared" si="224"/>
        <v xml:space="preserve"> </v>
      </c>
      <c r="AK487" s="28" t="str">
        <f t="shared" si="224"/>
        <v xml:space="preserve"> </v>
      </c>
      <c r="AL487" s="28" t="str">
        <f t="shared" si="224"/>
        <v xml:space="preserve"> </v>
      </c>
      <c r="AM487" s="28" t="str">
        <f t="shared" si="224"/>
        <v xml:space="preserve"> </v>
      </c>
      <c r="AN487" s="28" t="str">
        <f t="shared" si="224"/>
        <v xml:space="preserve"> </v>
      </c>
    </row>
    <row r="488" spans="1:40" x14ac:dyDescent="0.15">
      <c r="A488" s="224"/>
      <c r="B488" s="56"/>
      <c r="C488" s="71"/>
      <c r="D488" s="75"/>
      <c r="E488" s="73" t="s">
        <v>656</v>
      </c>
      <c r="F488" s="130" t="s">
        <v>31</v>
      </c>
      <c r="G488" s="110" t="s">
        <v>58</v>
      </c>
      <c r="H488" s="68">
        <v>2</v>
      </c>
      <c r="I488" s="107"/>
      <c r="J488" s="56"/>
      <c r="K488" s="240"/>
      <c r="L488" s="240"/>
      <c r="M488" s="66"/>
      <c r="N488" s="4"/>
    </row>
    <row r="489" spans="1:40" x14ac:dyDescent="0.15">
      <c r="A489" s="132"/>
      <c r="B489" s="132"/>
      <c r="C489" s="133"/>
      <c r="D489" s="134"/>
      <c r="E489" s="135"/>
      <c r="F489" s="136"/>
      <c r="G489" s="137"/>
      <c r="H489" s="136"/>
      <c r="I489" s="138"/>
      <c r="J489" s="138"/>
      <c r="K489" s="246"/>
      <c r="L489" s="246"/>
      <c r="M489" s="242"/>
      <c r="N489" s="4" t="e">
        <f ca="1">IF(YEAR(#REF!)=YEAR(TODAY()),IF(MONTH(#REF!)-MONTH(TODAY())&gt;0,IF(MONTH(#REF!)-MONTH(TODAY())&lt;=3,"Renovar Contrato?",""),""),"")</f>
        <v>#REF!</v>
      </c>
      <c r="O489" s="47">
        <f>SUM(P489:AN489)</f>
        <v>1</v>
      </c>
      <c r="P489" s="22">
        <f t="shared" ref="P489:AN489" si="225">SUM(P491:P495)</f>
        <v>0</v>
      </c>
      <c r="Q489" s="22">
        <f t="shared" si="225"/>
        <v>0</v>
      </c>
      <c r="R489" s="22">
        <f t="shared" si="225"/>
        <v>0</v>
      </c>
      <c r="S489" s="22">
        <f t="shared" si="225"/>
        <v>0</v>
      </c>
      <c r="T489" s="22">
        <f t="shared" si="225"/>
        <v>0</v>
      </c>
      <c r="U489" s="22">
        <f t="shared" si="225"/>
        <v>0</v>
      </c>
      <c r="V489" s="22">
        <f t="shared" si="225"/>
        <v>0</v>
      </c>
      <c r="W489" s="22">
        <f t="shared" si="225"/>
        <v>0</v>
      </c>
      <c r="X489" s="22">
        <f t="shared" si="225"/>
        <v>0</v>
      </c>
      <c r="Y489" s="22">
        <f t="shared" si="225"/>
        <v>0</v>
      </c>
      <c r="Z489" s="22">
        <f t="shared" si="225"/>
        <v>0</v>
      </c>
      <c r="AA489" s="22">
        <f t="shared" si="225"/>
        <v>0</v>
      </c>
      <c r="AB489" s="22">
        <f t="shared" si="225"/>
        <v>0</v>
      </c>
      <c r="AC489" s="22">
        <f t="shared" si="225"/>
        <v>0</v>
      </c>
      <c r="AD489" s="22">
        <f t="shared" si="225"/>
        <v>0</v>
      </c>
      <c r="AE489" s="22">
        <f t="shared" si="225"/>
        <v>0</v>
      </c>
      <c r="AF489" s="22">
        <f t="shared" si="225"/>
        <v>0</v>
      </c>
      <c r="AG489" s="22">
        <f t="shared" si="225"/>
        <v>0</v>
      </c>
      <c r="AH489" s="22">
        <f t="shared" si="225"/>
        <v>0</v>
      </c>
      <c r="AI489" s="22">
        <f t="shared" si="225"/>
        <v>1</v>
      </c>
      <c r="AJ489" s="22">
        <f t="shared" si="225"/>
        <v>0</v>
      </c>
      <c r="AK489" s="22">
        <f t="shared" si="225"/>
        <v>0</v>
      </c>
      <c r="AL489" s="22">
        <f t="shared" si="225"/>
        <v>0</v>
      </c>
      <c r="AM489" s="22">
        <f t="shared" si="225"/>
        <v>0</v>
      </c>
      <c r="AN489" s="22">
        <f t="shared" si="225"/>
        <v>0</v>
      </c>
    </row>
    <row r="490" spans="1:40" x14ac:dyDescent="0.15">
      <c r="A490" s="84" t="s">
        <v>196</v>
      </c>
      <c r="B490" s="84" t="s">
        <v>61</v>
      </c>
      <c r="C490" s="222" t="s">
        <v>197</v>
      </c>
      <c r="D490" s="142" t="s">
        <v>64</v>
      </c>
      <c r="E490" s="114"/>
      <c r="F490" s="61"/>
      <c r="G490" s="106"/>
      <c r="H490" s="109"/>
      <c r="I490" s="118">
        <f>SUM(I491:I495)</f>
        <v>15</v>
      </c>
      <c r="J490" s="107">
        <f>I490/2</f>
        <v>7.5</v>
      </c>
      <c r="K490" s="231">
        <v>44455</v>
      </c>
      <c r="L490" s="231">
        <v>44819</v>
      </c>
      <c r="M490" s="250">
        <v>0.59</v>
      </c>
      <c r="N490" s="4" t="e">
        <f ca="1">IF(YEAR(#REF!)=YEAR(TODAY()),IF(MONTH(#REF!)-MONTH(TODAY())&gt;0,IF(MONTH(#REF!)-MONTH(TODAY())&lt;=3,"Renovar Contrato?",""),""),"")</f>
        <v>#REF!</v>
      </c>
      <c r="O490" s="47">
        <f>SUM(P490:AN490)</f>
        <v>4.1666666666666664E-2</v>
      </c>
      <c r="P490" s="21">
        <f>P489/24</f>
        <v>0</v>
      </c>
      <c r="Q490" s="21">
        <f t="shared" ref="Q490:AJ490" si="226">Q489/24</f>
        <v>0</v>
      </c>
      <c r="R490" s="21">
        <f t="shared" si="226"/>
        <v>0</v>
      </c>
      <c r="S490" s="21">
        <f t="shared" si="226"/>
        <v>0</v>
      </c>
      <c r="T490" s="21">
        <f t="shared" si="226"/>
        <v>0</v>
      </c>
      <c r="U490" s="21">
        <f t="shared" si="226"/>
        <v>0</v>
      </c>
      <c r="V490" s="21">
        <f t="shared" si="226"/>
        <v>0</v>
      </c>
      <c r="W490" s="21">
        <f t="shared" si="226"/>
        <v>0</v>
      </c>
      <c r="X490" s="21">
        <f t="shared" si="226"/>
        <v>0</v>
      </c>
      <c r="Y490" s="21">
        <f t="shared" si="226"/>
        <v>0</v>
      </c>
      <c r="Z490" s="21">
        <f t="shared" si="226"/>
        <v>0</v>
      </c>
      <c r="AA490" s="21">
        <f t="shared" si="226"/>
        <v>0</v>
      </c>
      <c r="AB490" s="21">
        <f t="shared" si="226"/>
        <v>0</v>
      </c>
      <c r="AC490" s="21">
        <f t="shared" si="226"/>
        <v>0</v>
      </c>
      <c r="AD490" s="21">
        <f t="shared" si="226"/>
        <v>0</v>
      </c>
      <c r="AE490" s="21">
        <f t="shared" si="226"/>
        <v>0</v>
      </c>
      <c r="AF490" s="21">
        <f t="shared" si="226"/>
        <v>0</v>
      </c>
      <c r="AG490" s="21">
        <f t="shared" si="226"/>
        <v>0</v>
      </c>
      <c r="AH490" s="21">
        <f t="shared" si="226"/>
        <v>0</v>
      </c>
      <c r="AI490" s="21">
        <f t="shared" si="226"/>
        <v>4.1666666666666664E-2</v>
      </c>
      <c r="AJ490" s="21">
        <f t="shared" si="226"/>
        <v>0</v>
      </c>
      <c r="AK490" s="21">
        <f>AK489/24</f>
        <v>0</v>
      </c>
      <c r="AL490" s="21">
        <f>AL489/24</f>
        <v>0</v>
      </c>
      <c r="AM490" s="21">
        <f t="shared" ref="AM490:AN490" si="227">AM489/24</f>
        <v>0</v>
      </c>
      <c r="AN490" s="21">
        <f t="shared" si="227"/>
        <v>0</v>
      </c>
    </row>
    <row r="491" spans="1:40" x14ac:dyDescent="0.15">
      <c r="A491" s="223"/>
      <c r="B491" s="173"/>
      <c r="C491" s="341"/>
      <c r="D491" s="75"/>
      <c r="E491" s="75" t="s">
        <v>634</v>
      </c>
      <c r="F491" s="130" t="s">
        <v>31</v>
      </c>
      <c r="G491" s="76" t="s">
        <v>55</v>
      </c>
      <c r="H491" s="49">
        <v>1</v>
      </c>
      <c r="I491" s="107">
        <f>SUM(H491:H494)</f>
        <v>8</v>
      </c>
      <c r="J491" s="56"/>
      <c r="N491" s="4" t="e">
        <f ca="1">IF(YEAR(#REF!)=YEAR(TODAY()),IF(MONTH(#REF!)-MONTH(TODAY())&gt;0,IF(MONTH(#REF!)-MONTH(TODAY())&lt;=3,"Renovar Contrato?",""),""),"")</f>
        <v>#REF!</v>
      </c>
      <c r="P491" s="28" t="str">
        <f>IF($F491=P$1,$H491," ")</f>
        <v xml:space="preserve"> </v>
      </c>
      <c r="Q491" s="28" t="str">
        <f t="shared" ref="Q491:AN491" si="228">IF($F491=Q$1,$H491," ")</f>
        <v xml:space="preserve"> </v>
      </c>
      <c r="R491" s="28" t="str">
        <f t="shared" si="228"/>
        <v xml:space="preserve"> </v>
      </c>
      <c r="S491" s="28" t="str">
        <f t="shared" si="228"/>
        <v xml:space="preserve"> </v>
      </c>
      <c r="T491" s="28" t="str">
        <f t="shared" si="228"/>
        <v xml:space="preserve"> </v>
      </c>
      <c r="U491" s="28" t="str">
        <f t="shared" si="228"/>
        <v xml:space="preserve"> </v>
      </c>
      <c r="V491" s="28" t="str">
        <f t="shared" si="228"/>
        <v xml:space="preserve"> </v>
      </c>
      <c r="W491" s="28" t="str">
        <f t="shared" si="228"/>
        <v xml:space="preserve"> </v>
      </c>
      <c r="X491" s="28" t="str">
        <f t="shared" si="228"/>
        <v xml:space="preserve"> </v>
      </c>
      <c r="Y491" s="28" t="str">
        <f t="shared" si="228"/>
        <v xml:space="preserve"> </v>
      </c>
      <c r="Z491" s="28" t="str">
        <f t="shared" si="228"/>
        <v xml:space="preserve"> </v>
      </c>
      <c r="AA491" s="28" t="str">
        <f t="shared" si="228"/>
        <v xml:space="preserve"> </v>
      </c>
      <c r="AB491" s="28" t="str">
        <f t="shared" si="228"/>
        <v xml:space="preserve"> </v>
      </c>
      <c r="AC491" s="28" t="str">
        <f t="shared" si="228"/>
        <v xml:space="preserve"> </v>
      </c>
      <c r="AD491" s="28" t="str">
        <f t="shared" si="228"/>
        <v xml:space="preserve"> </v>
      </c>
      <c r="AE491" s="28" t="str">
        <f t="shared" si="228"/>
        <v xml:space="preserve"> </v>
      </c>
      <c r="AF491" s="28" t="str">
        <f t="shared" si="228"/>
        <v xml:space="preserve"> </v>
      </c>
      <c r="AG491" s="28" t="str">
        <f t="shared" si="228"/>
        <v xml:space="preserve"> </v>
      </c>
      <c r="AH491" s="28" t="str">
        <f t="shared" si="228"/>
        <v xml:space="preserve"> </v>
      </c>
      <c r="AI491" s="28">
        <f t="shared" si="228"/>
        <v>1</v>
      </c>
      <c r="AJ491" s="28" t="str">
        <f t="shared" si="228"/>
        <v xml:space="preserve"> </v>
      </c>
      <c r="AK491" s="28" t="str">
        <f t="shared" si="228"/>
        <v xml:space="preserve"> </v>
      </c>
      <c r="AL491" s="28" t="str">
        <f t="shared" si="228"/>
        <v xml:space="preserve"> </v>
      </c>
      <c r="AM491" s="28" t="str">
        <f t="shared" si="228"/>
        <v xml:space="preserve"> </v>
      </c>
      <c r="AN491" s="28" t="str">
        <f t="shared" si="228"/>
        <v xml:space="preserve"> </v>
      </c>
    </row>
    <row r="492" spans="1:40" x14ac:dyDescent="0.15">
      <c r="A492" s="223"/>
      <c r="B492" s="173"/>
      <c r="C492" s="342"/>
      <c r="D492" s="75"/>
      <c r="E492" s="75" t="s">
        <v>391</v>
      </c>
      <c r="F492" s="130" t="s">
        <v>31</v>
      </c>
      <c r="G492" s="76" t="s">
        <v>55</v>
      </c>
      <c r="H492" s="49">
        <v>2</v>
      </c>
      <c r="I492" s="107"/>
      <c r="J492" s="56"/>
      <c r="N492" s="4"/>
    </row>
    <row r="493" spans="1:40" x14ac:dyDescent="0.15">
      <c r="A493" s="223"/>
      <c r="B493" s="173"/>
      <c r="C493" s="197"/>
      <c r="D493" s="75"/>
      <c r="E493" s="29" t="s">
        <v>425</v>
      </c>
      <c r="F493" s="130" t="s">
        <v>275</v>
      </c>
      <c r="G493" s="60" t="s">
        <v>55</v>
      </c>
      <c r="H493" s="276">
        <v>3</v>
      </c>
      <c r="I493" s="107"/>
      <c r="J493" s="56"/>
      <c r="N493" s="4"/>
    </row>
    <row r="494" spans="1:40" x14ac:dyDescent="0.15">
      <c r="A494" s="71"/>
      <c r="B494" s="173"/>
      <c r="C494" s="71"/>
      <c r="D494" s="75"/>
      <c r="E494" s="75" t="s">
        <v>657</v>
      </c>
      <c r="F494" s="220" t="s">
        <v>76</v>
      </c>
      <c r="G494" s="76" t="s">
        <v>55</v>
      </c>
      <c r="H494" s="49">
        <v>2</v>
      </c>
      <c r="I494" s="107"/>
      <c r="J494" s="56"/>
      <c r="K494" s="56"/>
      <c r="L494" s="56"/>
      <c r="M494" s="56"/>
      <c r="N494" s="4"/>
    </row>
    <row r="495" spans="1:40" x14ac:dyDescent="0.15">
      <c r="A495" s="56"/>
      <c r="B495" s="56"/>
      <c r="C495" s="208"/>
      <c r="D495" s="75"/>
      <c r="E495" s="75" t="s">
        <v>276</v>
      </c>
      <c r="F495" s="130" t="s">
        <v>275</v>
      </c>
      <c r="G495" s="76" t="s">
        <v>58</v>
      </c>
      <c r="H495" s="59">
        <v>3</v>
      </c>
      <c r="I495" s="107">
        <f>SUM(H495:H496)</f>
        <v>7</v>
      </c>
      <c r="J495" s="56"/>
      <c r="N495" s="4"/>
      <c r="P495" s="28" t="str">
        <f t="shared" ref="P495:AN495" si="229">IF($F495=P$1,$H495," ")</f>
        <v xml:space="preserve"> </v>
      </c>
      <c r="Q495" s="28" t="str">
        <f t="shared" si="229"/>
        <v xml:space="preserve"> </v>
      </c>
      <c r="R495" s="28" t="str">
        <f t="shared" si="229"/>
        <v xml:space="preserve"> </v>
      </c>
      <c r="S495" s="28" t="str">
        <f t="shared" si="229"/>
        <v xml:space="preserve"> </v>
      </c>
      <c r="T495" s="28" t="str">
        <f t="shared" si="229"/>
        <v xml:space="preserve"> </v>
      </c>
      <c r="U495" s="28" t="str">
        <f t="shared" si="229"/>
        <v xml:space="preserve"> </v>
      </c>
      <c r="V495" s="28" t="str">
        <f t="shared" si="229"/>
        <v xml:space="preserve"> </v>
      </c>
      <c r="W495" s="28" t="str">
        <f t="shared" si="229"/>
        <v xml:space="preserve"> </v>
      </c>
      <c r="X495" s="28" t="str">
        <f t="shared" si="229"/>
        <v xml:space="preserve"> </v>
      </c>
      <c r="Y495" s="28" t="str">
        <f t="shared" si="229"/>
        <v xml:space="preserve"> </v>
      </c>
      <c r="Z495" s="28" t="str">
        <f t="shared" si="229"/>
        <v xml:space="preserve"> </v>
      </c>
      <c r="AA495" s="28" t="str">
        <f t="shared" si="229"/>
        <v xml:space="preserve"> </v>
      </c>
      <c r="AB495" s="28" t="str">
        <f t="shared" si="229"/>
        <v xml:space="preserve"> </v>
      </c>
      <c r="AC495" s="28" t="str">
        <f t="shared" si="229"/>
        <v xml:space="preserve"> </v>
      </c>
      <c r="AD495" s="28" t="str">
        <f t="shared" si="229"/>
        <v xml:space="preserve"> </v>
      </c>
      <c r="AE495" s="28" t="str">
        <f t="shared" si="229"/>
        <v xml:space="preserve"> </v>
      </c>
      <c r="AF495" s="28" t="str">
        <f t="shared" si="229"/>
        <v xml:space="preserve"> </v>
      </c>
      <c r="AG495" s="28" t="str">
        <f t="shared" si="229"/>
        <v xml:space="preserve"> </v>
      </c>
      <c r="AH495" s="28" t="str">
        <f t="shared" si="229"/>
        <v xml:space="preserve"> </v>
      </c>
      <c r="AI495" s="28" t="str">
        <f t="shared" si="229"/>
        <v xml:space="preserve"> </v>
      </c>
      <c r="AJ495" s="28" t="str">
        <f t="shared" si="229"/>
        <v xml:space="preserve"> </v>
      </c>
      <c r="AK495" s="28" t="str">
        <f t="shared" si="229"/>
        <v xml:space="preserve"> </v>
      </c>
      <c r="AL495" s="28" t="str">
        <f t="shared" si="229"/>
        <v xml:space="preserve"> </v>
      </c>
      <c r="AM495" s="28" t="str">
        <f t="shared" si="229"/>
        <v xml:space="preserve"> </v>
      </c>
      <c r="AN495" s="28" t="str">
        <f t="shared" si="229"/>
        <v xml:space="preserve"> </v>
      </c>
    </row>
    <row r="496" spans="1:40" x14ac:dyDescent="0.15">
      <c r="A496" s="56"/>
      <c r="B496" s="56"/>
      <c r="C496" s="208"/>
      <c r="D496" s="75"/>
      <c r="E496" s="105" t="s">
        <v>272</v>
      </c>
      <c r="F496" s="130" t="s">
        <v>76</v>
      </c>
      <c r="G496" s="60" t="s">
        <v>59</v>
      </c>
      <c r="H496" s="165">
        <v>4</v>
      </c>
      <c r="I496" s="107"/>
      <c r="J496" s="56"/>
      <c r="N496" s="4"/>
    </row>
    <row r="497" spans="1:40" x14ac:dyDescent="0.15">
      <c r="A497" s="358"/>
      <c r="B497" s="358"/>
      <c r="C497" s="359"/>
      <c r="D497" s="360"/>
      <c r="E497" s="361"/>
      <c r="F497" s="362"/>
      <c r="G497" s="363"/>
      <c r="H497" s="362"/>
      <c r="I497" s="364"/>
      <c r="J497" s="364"/>
      <c r="K497" s="248"/>
      <c r="L497" s="248"/>
      <c r="M497" s="249"/>
      <c r="N497" s="148" t="e">
        <f ca="1">IF(YEAR(#REF!)=YEAR(TODAY()),IF(MONTH(#REF!)-MONTH(TODAY())&gt;0,IF(MONTH(#REF!)-MONTH(TODAY())&lt;=3,"Renovar Contrato?",""),""),"")</f>
        <v>#REF!</v>
      </c>
      <c r="O497" s="263">
        <f>SUM(P497:AN497)</f>
        <v>0</v>
      </c>
      <c r="P497" s="22">
        <f t="shared" ref="P497:AN497" si="230">SUM(P499:P500)</f>
        <v>0</v>
      </c>
      <c r="Q497" s="22">
        <f t="shared" si="230"/>
        <v>0</v>
      </c>
      <c r="R497" s="22">
        <f t="shared" si="230"/>
        <v>0</v>
      </c>
      <c r="S497" s="22">
        <f t="shared" si="230"/>
        <v>0</v>
      </c>
      <c r="T497" s="22">
        <f t="shared" si="230"/>
        <v>0</v>
      </c>
      <c r="U497" s="22">
        <f t="shared" si="230"/>
        <v>0</v>
      </c>
      <c r="V497" s="22">
        <f t="shared" si="230"/>
        <v>0</v>
      </c>
      <c r="W497" s="22">
        <f t="shared" si="230"/>
        <v>0</v>
      </c>
      <c r="X497" s="22">
        <f t="shared" si="230"/>
        <v>0</v>
      </c>
      <c r="Y497" s="22">
        <f t="shared" si="230"/>
        <v>0</v>
      </c>
      <c r="Z497" s="22">
        <f t="shared" si="230"/>
        <v>0</v>
      </c>
      <c r="AA497" s="22">
        <f t="shared" si="230"/>
        <v>0</v>
      </c>
      <c r="AB497" s="22">
        <f t="shared" si="230"/>
        <v>0</v>
      </c>
      <c r="AC497" s="22">
        <f t="shared" si="230"/>
        <v>0</v>
      </c>
      <c r="AD497" s="22">
        <f t="shared" si="230"/>
        <v>0</v>
      </c>
      <c r="AE497" s="22">
        <f t="shared" si="230"/>
        <v>0</v>
      </c>
      <c r="AF497" s="22">
        <f t="shared" si="230"/>
        <v>0</v>
      </c>
      <c r="AG497" s="22">
        <f t="shared" si="230"/>
        <v>0</v>
      </c>
      <c r="AH497" s="22">
        <f t="shared" si="230"/>
        <v>0</v>
      </c>
      <c r="AI497" s="22">
        <f t="shared" si="230"/>
        <v>0</v>
      </c>
      <c r="AJ497" s="22">
        <f t="shared" si="230"/>
        <v>0</v>
      </c>
      <c r="AK497" s="22">
        <f t="shared" si="230"/>
        <v>0</v>
      </c>
      <c r="AL497" s="22">
        <f t="shared" si="230"/>
        <v>0</v>
      </c>
      <c r="AM497" s="22">
        <f t="shared" si="230"/>
        <v>0</v>
      </c>
      <c r="AN497" s="22">
        <f t="shared" si="230"/>
        <v>0</v>
      </c>
    </row>
    <row r="498" spans="1:40" x14ac:dyDescent="0.15">
      <c r="A498" s="365" t="s">
        <v>578</v>
      </c>
      <c r="B498" s="365" t="s">
        <v>54</v>
      </c>
      <c r="C498" s="210" t="s">
        <v>579</v>
      </c>
      <c r="D498" s="151" t="s">
        <v>64</v>
      </c>
      <c r="E498" s="369"/>
      <c r="F498" s="89"/>
      <c r="G498" s="370"/>
      <c r="H498" s="89"/>
      <c r="I498" s="366">
        <f>SUM(I499:I500)</f>
        <v>8</v>
      </c>
      <c r="J498" s="153">
        <f>I498/2</f>
        <v>4</v>
      </c>
      <c r="K498" s="231">
        <v>44455</v>
      </c>
      <c r="L498" s="62">
        <v>44619</v>
      </c>
      <c r="M498" s="239">
        <v>0.59</v>
      </c>
      <c r="N498" s="148" t="e">
        <f ca="1">IF(YEAR(#REF!)=YEAR(TODAY()),IF(MONTH(#REF!)-MONTH(TODAY())&gt;0,IF(MONTH(#REF!)-MONTH(TODAY())&lt;=3,"Renovar Contrato?",""),""),"")</f>
        <v>#REF!</v>
      </c>
      <c r="O498" s="263">
        <f>SUM(P498:AN498)</f>
        <v>0</v>
      </c>
      <c r="P498" s="266">
        <f>P497/24</f>
        <v>0</v>
      </c>
      <c r="Q498" s="266">
        <f t="shared" ref="Q498:AJ498" si="231">Q497/24</f>
        <v>0</v>
      </c>
      <c r="R498" s="266">
        <f t="shared" si="231"/>
        <v>0</v>
      </c>
      <c r="S498" s="266">
        <f t="shared" si="231"/>
        <v>0</v>
      </c>
      <c r="T498" s="266">
        <f t="shared" si="231"/>
        <v>0</v>
      </c>
      <c r="U498" s="266">
        <f t="shared" si="231"/>
        <v>0</v>
      </c>
      <c r="V498" s="266">
        <f t="shared" si="231"/>
        <v>0</v>
      </c>
      <c r="W498" s="266">
        <f t="shared" si="231"/>
        <v>0</v>
      </c>
      <c r="X498" s="266">
        <f t="shared" si="231"/>
        <v>0</v>
      </c>
      <c r="Y498" s="266">
        <f t="shared" si="231"/>
        <v>0</v>
      </c>
      <c r="Z498" s="266">
        <f t="shared" si="231"/>
        <v>0</v>
      </c>
      <c r="AA498" s="266">
        <f t="shared" si="231"/>
        <v>0</v>
      </c>
      <c r="AB498" s="266">
        <f t="shared" si="231"/>
        <v>0</v>
      </c>
      <c r="AC498" s="266">
        <f t="shared" si="231"/>
        <v>0</v>
      </c>
      <c r="AD498" s="266">
        <f t="shared" si="231"/>
        <v>0</v>
      </c>
      <c r="AE498" s="266">
        <f t="shared" si="231"/>
        <v>0</v>
      </c>
      <c r="AF498" s="266">
        <f t="shared" si="231"/>
        <v>0</v>
      </c>
      <c r="AG498" s="266">
        <f t="shared" si="231"/>
        <v>0</v>
      </c>
      <c r="AH498" s="266">
        <f t="shared" si="231"/>
        <v>0</v>
      </c>
      <c r="AI498" s="266">
        <f t="shared" si="231"/>
        <v>0</v>
      </c>
      <c r="AJ498" s="266">
        <f t="shared" si="231"/>
        <v>0</v>
      </c>
      <c r="AK498" s="266">
        <f>AK497/24</f>
        <v>0</v>
      </c>
      <c r="AL498" s="266">
        <f>AL497/24</f>
        <v>0</v>
      </c>
      <c r="AM498" s="266">
        <f t="shared" ref="AM498:AN498" si="232">AM497/24</f>
        <v>0</v>
      </c>
      <c r="AN498" s="266">
        <f t="shared" si="232"/>
        <v>0</v>
      </c>
    </row>
    <row r="499" spans="1:40" x14ac:dyDescent="0.15">
      <c r="A499" s="56"/>
      <c r="B499" s="56"/>
      <c r="C499" s="197"/>
      <c r="D499" s="75"/>
      <c r="E499" s="75" t="s">
        <v>248</v>
      </c>
      <c r="F499" s="59" t="s">
        <v>14</v>
      </c>
      <c r="G499" s="76" t="s">
        <v>56</v>
      </c>
      <c r="H499" s="59">
        <v>2</v>
      </c>
      <c r="I499" s="107">
        <f>SUM(H499:H502)</f>
        <v>8</v>
      </c>
      <c r="J499" s="56"/>
      <c r="N499" s="4"/>
    </row>
    <row r="500" spans="1:40" x14ac:dyDescent="0.15">
      <c r="A500" s="56"/>
      <c r="B500" s="56"/>
      <c r="C500" s="351"/>
      <c r="D500" s="75"/>
      <c r="E500" s="105" t="s">
        <v>249</v>
      </c>
      <c r="F500" s="59" t="s">
        <v>14</v>
      </c>
      <c r="G500" s="60" t="s">
        <v>56</v>
      </c>
      <c r="H500" s="59">
        <v>2</v>
      </c>
      <c r="I500" s="107"/>
      <c r="J500" s="56"/>
      <c r="N500" s="4"/>
    </row>
    <row r="501" spans="1:40" x14ac:dyDescent="0.15">
      <c r="A501" s="56"/>
      <c r="B501" s="56"/>
      <c r="C501" s="208"/>
      <c r="D501" s="75"/>
      <c r="E501" s="105" t="s">
        <v>186</v>
      </c>
      <c r="F501" s="59" t="s">
        <v>13</v>
      </c>
      <c r="G501" s="60" t="s">
        <v>56</v>
      </c>
      <c r="H501" s="68">
        <v>2</v>
      </c>
      <c r="I501" s="107"/>
      <c r="J501" s="56"/>
      <c r="N501" s="4"/>
    </row>
    <row r="502" spans="1:40" x14ac:dyDescent="0.15">
      <c r="A502" s="56"/>
      <c r="B502" s="56"/>
      <c r="C502" s="208"/>
      <c r="D502" s="75"/>
      <c r="E502" s="105" t="s">
        <v>187</v>
      </c>
      <c r="F502" s="59" t="s">
        <v>13</v>
      </c>
      <c r="G502" s="60" t="s">
        <v>56</v>
      </c>
      <c r="H502" s="59">
        <v>2</v>
      </c>
      <c r="I502" s="107"/>
      <c r="J502" s="56"/>
      <c r="N502" s="4"/>
    </row>
    <row r="503" spans="1:40" x14ac:dyDescent="0.15">
      <c r="A503" s="56"/>
      <c r="B503" s="56"/>
      <c r="C503" s="208"/>
      <c r="D503" s="75"/>
      <c r="E503" s="105"/>
      <c r="F503" s="59"/>
      <c r="G503" s="60"/>
      <c r="H503" s="59"/>
      <c r="I503" s="107">
        <f>SUM(H503)</f>
        <v>0</v>
      </c>
      <c r="J503" s="56"/>
      <c r="N503" s="4"/>
    </row>
    <row r="504" spans="1:40" x14ac:dyDescent="0.15">
      <c r="A504" s="31"/>
      <c r="B504" s="31"/>
      <c r="C504" s="96"/>
      <c r="D504" s="97"/>
      <c r="E504" s="98"/>
      <c r="F504" s="99"/>
      <c r="G504" s="100"/>
      <c r="H504" s="99"/>
      <c r="I504" s="101"/>
      <c r="J504" s="102"/>
      <c r="K504" s="236"/>
      <c r="L504" s="236"/>
      <c r="M504" s="237"/>
      <c r="N504" s="4" t="e">
        <f ca="1">IF(YEAR(#REF!)=YEAR(TODAY()),IF(MONTH(#REF!)-MONTH(TODAY())&gt;0,IF(MONTH(#REF!)-MONTH(TODAY())&lt;=3,"Renovar Contrato?",""),""),"")</f>
        <v>#REF!</v>
      </c>
      <c r="O504" s="47" t="e">
        <f>SUM(P504:AN504)</f>
        <v>#REF!</v>
      </c>
      <c r="P504" s="22" t="e">
        <f>SUM(#REF!)</f>
        <v>#REF!</v>
      </c>
      <c r="Q504" s="22" t="e">
        <f>SUM(#REF!)</f>
        <v>#REF!</v>
      </c>
      <c r="R504" s="22" t="e">
        <f>SUM(#REF!)</f>
        <v>#REF!</v>
      </c>
      <c r="S504" s="22" t="e">
        <f>SUM(#REF!)</f>
        <v>#REF!</v>
      </c>
      <c r="T504" s="22" t="e">
        <f>SUM(#REF!)</f>
        <v>#REF!</v>
      </c>
      <c r="U504" s="22" t="e">
        <f>SUM(#REF!)</f>
        <v>#REF!</v>
      </c>
      <c r="V504" s="22" t="e">
        <f>SUM(#REF!)</f>
        <v>#REF!</v>
      </c>
      <c r="W504" s="22" t="e">
        <f>SUM(#REF!)</f>
        <v>#REF!</v>
      </c>
      <c r="X504" s="22" t="e">
        <f>SUM(#REF!)</f>
        <v>#REF!</v>
      </c>
      <c r="Y504" s="22" t="e">
        <f>SUM(#REF!)</f>
        <v>#REF!</v>
      </c>
      <c r="Z504" s="22" t="e">
        <f>SUM(#REF!)</f>
        <v>#REF!</v>
      </c>
      <c r="AA504" s="22" t="e">
        <f>SUM(#REF!)</f>
        <v>#REF!</v>
      </c>
      <c r="AB504" s="22" t="e">
        <f>SUM(#REF!)</f>
        <v>#REF!</v>
      </c>
      <c r="AC504" s="22" t="e">
        <f>SUM(#REF!)</f>
        <v>#REF!</v>
      </c>
      <c r="AD504" s="22" t="e">
        <f>SUM(#REF!)</f>
        <v>#REF!</v>
      </c>
      <c r="AE504" s="22" t="e">
        <f>SUM(#REF!)</f>
        <v>#REF!</v>
      </c>
      <c r="AF504" s="22" t="e">
        <f>SUM(#REF!)</f>
        <v>#REF!</v>
      </c>
      <c r="AG504" s="22" t="e">
        <f>SUM(#REF!)</f>
        <v>#REF!</v>
      </c>
      <c r="AH504" s="22" t="e">
        <f>SUM(#REF!)</f>
        <v>#REF!</v>
      </c>
      <c r="AI504" s="22" t="e">
        <f>SUM(#REF!)</f>
        <v>#REF!</v>
      </c>
      <c r="AJ504" s="22" t="e">
        <f>SUM(#REF!)</f>
        <v>#REF!</v>
      </c>
      <c r="AK504" s="22" t="e">
        <f>SUM(#REF!)</f>
        <v>#REF!</v>
      </c>
      <c r="AL504" s="22" t="e">
        <f>SUM(#REF!)</f>
        <v>#REF!</v>
      </c>
      <c r="AM504" s="22" t="e">
        <f>SUM(#REF!)</f>
        <v>#REF!</v>
      </c>
      <c r="AN504" s="22" t="e">
        <f>SUM(#REF!)</f>
        <v>#REF!</v>
      </c>
    </row>
    <row r="505" spans="1:40" x14ac:dyDescent="0.15">
      <c r="A505" s="112" t="s">
        <v>177</v>
      </c>
      <c r="B505" s="112" t="s">
        <v>10</v>
      </c>
      <c r="C505" s="141" t="s">
        <v>178</v>
      </c>
      <c r="D505" s="151" t="s">
        <v>64</v>
      </c>
      <c r="E505" s="105"/>
      <c r="F505" s="105"/>
      <c r="G505" s="105"/>
      <c r="H505" s="105"/>
      <c r="I505" s="118">
        <f>SUM(I506:I508)</f>
        <v>6</v>
      </c>
      <c r="J505" s="107">
        <f>I505/2</f>
        <v>3</v>
      </c>
      <c r="K505" s="231">
        <v>44455</v>
      </c>
      <c r="L505" s="231">
        <v>44819</v>
      </c>
      <c r="M505" s="250">
        <v>0.2</v>
      </c>
      <c r="N505" s="4"/>
      <c r="O505" s="47" t="e">
        <f>SUM(P505:AN505)</f>
        <v>#REF!</v>
      </c>
      <c r="P505" s="21" t="e">
        <f>#REF!/24</f>
        <v>#REF!</v>
      </c>
      <c r="Q505" s="21" t="e">
        <f>#REF!/24</f>
        <v>#REF!</v>
      </c>
      <c r="R505" s="21" t="e">
        <f>#REF!/24</f>
        <v>#REF!</v>
      </c>
      <c r="S505" s="21" t="e">
        <f>#REF!/24</f>
        <v>#REF!</v>
      </c>
      <c r="T505" s="21" t="e">
        <f>#REF!/24</f>
        <v>#REF!</v>
      </c>
      <c r="U505" s="21" t="e">
        <f>#REF!/24</f>
        <v>#REF!</v>
      </c>
      <c r="V505" s="21" t="e">
        <f>#REF!/24</f>
        <v>#REF!</v>
      </c>
      <c r="W505" s="21" t="e">
        <f>#REF!/24</f>
        <v>#REF!</v>
      </c>
      <c r="X505" s="21" t="e">
        <f>#REF!/24</f>
        <v>#REF!</v>
      </c>
      <c r="Y505" s="21" t="e">
        <f>#REF!/24</f>
        <v>#REF!</v>
      </c>
      <c r="Z505" s="21" t="e">
        <f>#REF!/24</f>
        <v>#REF!</v>
      </c>
      <c r="AA505" s="21" t="e">
        <f>#REF!/24</f>
        <v>#REF!</v>
      </c>
      <c r="AB505" s="21" t="e">
        <f>#REF!/24</f>
        <v>#REF!</v>
      </c>
      <c r="AC505" s="21" t="e">
        <f>#REF!/24</f>
        <v>#REF!</v>
      </c>
      <c r="AD505" s="21" t="e">
        <f>#REF!/24</f>
        <v>#REF!</v>
      </c>
      <c r="AE505" s="21" t="e">
        <f>#REF!/24</f>
        <v>#REF!</v>
      </c>
      <c r="AF505" s="21" t="e">
        <f>#REF!/24</f>
        <v>#REF!</v>
      </c>
      <c r="AG505" s="21" t="e">
        <f>#REF!/24</f>
        <v>#REF!</v>
      </c>
      <c r="AH505" s="21" t="e">
        <f>#REF!/24</f>
        <v>#REF!</v>
      </c>
      <c r="AI505" s="21" t="e">
        <f>#REF!/24</f>
        <v>#REF!</v>
      </c>
      <c r="AJ505" s="21" t="e">
        <f>#REF!/24</f>
        <v>#REF!</v>
      </c>
      <c r="AK505" s="21" t="e">
        <f>#REF!/24</f>
        <v>#REF!</v>
      </c>
      <c r="AL505" s="21" t="e">
        <f>#REF!/24</f>
        <v>#REF!</v>
      </c>
      <c r="AM505" s="21" t="e">
        <f>#REF!/24</f>
        <v>#REF!</v>
      </c>
      <c r="AN505" s="21" t="e">
        <f>#REF!/24</f>
        <v>#REF!</v>
      </c>
    </row>
    <row r="506" spans="1:40" x14ac:dyDescent="0.15">
      <c r="A506" s="223"/>
      <c r="B506" s="61"/>
      <c r="C506" s="341"/>
      <c r="D506" s="142"/>
      <c r="E506" s="105" t="s">
        <v>476</v>
      </c>
      <c r="F506" s="59" t="s">
        <v>24</v>
      </c>
      <c r="G506" s="60" t="s">
        <v>62</v>
      </c>
      <c r="H506" s="59">
        <v>2</v>
      </c>
      <c r="I506" s="107">
        <f>SUM(H506:H506)</f>
        <v>2</v>
      </c>
      <c r="J506" s="107"/>
      <c r="K506" s="154"/>
      <c r="L506" s="154"/>
      <c r="M506" s="155"/>
      <c r="N506" s="4" t="str">
        <f ca="1">IF(YEAR(L506)=YEAR(TODAY()),IF(MONTH(L506)-MONTH(TODAY())&gt;0,IF(MONTH(L506)-MONTH(TODAY())&lt;=3,"Renovar Contrato?",""),""),"")</f>
        <v/>
      </c>
      <c r="P506" s="28" t="str">
        <f t="shared" ref="P506:AE508" si="233">IF($F506=P$1,$H506," ")</f>
        <v xml:space="preserve"> </v>
      </c>
      <c r="Q506" s="28" t="str">
        <f t="shared" si="233"/>
        <v xml:space="preserve"> </v>
      </c>
      <c r="R506" s="28" t="str">
        <f t="shared" si="233"/>
        <v xml:space="preserve"> </v>
      </c>
      <c r="S506" s="28" t="str">
        <f t="shared" si="233"/>
        <v xml:space="preserve"> </v>
      </c>
      <c r="T506" s="28" t="str">
        <f t="shared" si="233"/>
        <v xml:space="preserve"> </v>
      </c>
      <c r="U506" s="28">
        <f t="shared" si="233"/>
        <v>2</v>
      </c>
      <c r="V506" s="28" t="str">
        <f t="shared" si="233"/>
        <v xml:space="preserve"> </v>
      </c>
      <c r="W506" s="28" t="str">
        <f t="shared" si="233"/>
        <v xml:space="preserve"> </v>
      </c>
      <c r="X506" s="28" t="str">
        <f t="shared" si="233"/>
        <v xml:space="preserve"> </v>
      </c>
      <c r="Y506" s="28" t="str">
        <f t="shared" si="233"/>
        <v xml:space="preserve"> </v>
      </c>
      <c r="Z506" s="28" t="str">
        <f t="shared" si="233"/>
        <v xml:space="preserve"> </v>
      </c>
      <c r="AA506" s="28" t="str">
        <f t="shared" si="233"/>
        <v xml:space="preserve"> </v>
      </c>
      <c r="AB506" s="28" t="str">
        <f t="shared" si="233"/>
        <v xml:space="preserve"> </v>
      </c>
      <c r="AC506" s="28" t="str">
        <f t="shared" si="233"/>
        <v xml:space="preserve"> </v>
      </c>
      <c r="AD506" s="28" t="str">
        <f t="shared" si="233"/>
        <v xml:space="preserve"> </v>
      </c>
      <c r="AE506" s="28" t="str">
        <f t="shared" si="233"/>
        <v xml:space="preserve"> </v>
      </c>
      <c r="AF506" s="28" t="str">
        <f t="shared" ref="AF506:AN508" si="234">IF($F506=AF$1,$H506," ")</f>
        <v xml:space="preserve"> </v>
      </c>
      <c r="AG506" s="28" t="str">
        <f t="shared" si="234"/>
        <v xml:space="preserve"> </v>
      </c>
      <c r="AH506" s="28" t="str">
        <f t="shared" si="234"/>
        <v xml:space="preserve"> </v>
      </c>
      <c r="AI506" s="28" t="str">
        <f t="shared" si="234"/>
        <v xml:space="preserve"> </v>
      </c>
      <c r="AJ506" s="28" t="str">
        <f t="shared" si="234"/>
        <v xml:space="preserve"> </v>
      </c>
      <c r="AK506" s="28" t="str">
        <f t="shared" si="234"/>
        <v xml:space="preserve"> </v>
      </c>
      <c r="AL506" s="28" t="str">
        <f t="shared" si="234"/>
        <v xml:space="preserve"> </v>
      </c>
      <c r="AM506" s="28" t="str">
        <f t="shared" si="234"/>
        <v xml:space="preserve"> </v>
      </c>
      <c r="AN506" s="28" t="str">
        <f t="shared" si="234"/>
        <v xml:space="preserve"> </v>
      </c>
    </row>
    <row r="507" spans="1:40" x14ac:dyDescent="0.15">
      <c r="A507" s="161"/>
      <c r="B507" s="115"/>
      <c r="C507" s="351"/>
      <c r="D507" s="142"/>
      <c r="E507" s="105" t="s">
        <v>179</v>
      </c>
      <c r="F507" s="59" t="s">
        <v>13</v>
      </c>
      <c r="G507" s="60" t="s">
        <v>63</v>
      </c>
      <c r="H507" s="59">
        <v>1</v>
      </c>
      <c r="I507" s="107">
        <f>SUM(H507:H509)</f>
        <v>4</v>
      </c>
      <c r="J507" s="107"/>
      <c r="K507" s="154"/>
      <c r="L507" s="154"/>
      <c r="M507" s="155"/>
      <c r="N507" s="4" t="str">
        <f ca="1">IF(YEAR(L507)=YEAR(TODAY()),IF(MONTH(L507)-MONTH(TODAY())&gt;0,IF(MONTH(L507)-MONTH(TODAY())&lt;=3,"Renovar Contrato?",""),""),"")</f>
        <v/>
      </c>
      <c r="P507" s="28" t="str">
        <f t="shared" si="233"/>
        <v xml:space="preserve"> </v>
      </c>
      <c r="Q507" s="28">
        <f t="shared" si="233"/>
        <v>1</v>
      </c>
      <c r="R507" s="28" t="str">
        <f t="shared" si="233"/>
        <v xml:space="preserve"> </v>
      </c>
      <c r="S507" s="28" t="str">
        <f t="shared" si="233"/>
        <v xml:space="preserve"> </v>
      </c>
      <c r="T507" s="28" t="str">
        <f t="shared" si="233"/>
        <v xml:space="preserve"> </v>
      </c>
      <c r="U507" s="28" t="str">
        <f t="shared" si="233"/>
        <v xml:space="preserve"> </v>
      </c>
      <c r="V507" s="28" t="str">
        <f t="shared" si="233"/>
        <v xml:space="preserve"> </v>
      </c>
      <c r="W507" s="28" t="str">
        <f t="shared" si="233"/>
        <v xml:space="preserve"> </v>
      </c>
      <c r="X507" s="28" t="str">
        <f t="shared" si="233"/>
        <v xml:space="preserve"> </v>
      </c>
      <c r="Y507" s="28" t="str">
        <f t="shared" si="233"/>
        <v xml:space="preserve"> </v>
      </c>
      <c r="Z507" s="28" t="str">
        <f t="shared" si="233"/>
        <v xml:space="preserve"> </v>
      </c>
      <c r="AA507" s="28" t="str">
        <f t="shared" si="233"/>
        <v xml:space="preserve"> </v>
      </c>
      <c r="AB507" s="28" t="str">
        <f t="shared" si="233"/>
        <v xml:space="preserve"> </v>
      </c>
      <c r="AC507" s="28" t="str">
        <f t="shared" si="233"/>
        <v xml:space="preserve"> </v>
      </c>
      <c r="AD507" s="28" t="str">
        <f t="shared" si="233"/>
        <v xml:space="preserve"> </v>
      </c>
      <c r="AE507" s="28" t="str">
        <f t="shared" si="233"/>
        <v xml:space="preserve"> </v>
      </c>
      <c r="AF507" s="28" t="str">
        <f t="shared" si="234"/>
        <v xml:space="preserve"> </v>
      </c>
      <c r="AG507" s="28" t="str">
        <f t="shared" si="234"/>
        <v xml:space="preserve"> </v>
      </c>
      <c r="AH507" s="28" t="str">
        <f t="shared" si="234"/>
        <v xml:space="preserve"> </v>
      </c>
      <c r="AI507" s="28" t="str">
        <f t="shared" si="234"/>
        <v xml:space="preserve"> </v>
      </c>
      <c r="AJ507" s="28" t="str">
        <f t="shared" si="234"/>
        <v xml:space="preserve"> </v>
      </c>
      <c r="AK507" s="28" t="str">
        <f t="shared" si="234"/>
        <v xml:space="preserve"> </v>
      </c>
      <c r="AL507" s="28" t="str">
        <f t="shared" si="234"/>
        <v xml:space="preserve"> </v>
      </c>
      <c r="AM507" s="28" t="str">
        <f t="shared" si="234"/>
        <v xml:space="preserve"> </v>
      </c>
      <c r="AN507" s="28" t="str">
        <f t="shared" si="234"/>
        <v xml:space="preserve"> </v>
      </c>
    </row>
    <row r="508" spans="1:40" x14ac:dyDescent="0.15">
      <c r="A508" s="115"/>
      <c r="B508" s="115"/>
      <c r="C508" s="161"/>
      <c r="D508" s="86"/>
      <c r="E508" s="105" t="s">
        <v>180</v>
      </c>
      <c r="F508" s="59" t="s">
        <v>13</v>
      </c>
      <c r="G508" s="60" t="s">
        <v>63</v>
      </c>
      <c r="H508" s="59">
        <v>2</v>
      </c>
      <c r="I508" s="107"/>
      <c r="J508" s="107"/>
      <c r="K508" s="154"/>
      <c r="L508" s="154"/>
      <c r="M508" s="155"/>
      <c r="N508" s="4" t="str">
        <f ca="1">IF(YEAR(L508)=YEAR(TODAY()),IF(MONTH(L508)-MONTH(TODAY())&gt;0,IF(MONTH(L508)-MONTH(TODAY())&lt;=3,"Renovar Contrato?",""),""),"")</f>
        <v/>
      </c>
      <c r="P508" s="28" t="str">
        <f t="shared" si="233"/>
        <v xml:space="preserve"> </v>
      </c>
      <c r="Q508" s="28">
        <f t="shared" si="233"/>
        <v>2</v>
      </c>
      <c r="R508" s="28" t="str">
        <f t="shared" si="233"/>
        <v xml:space="preserve"> </v>
      </c>
      <c r="S508" s="28" t="str">
        <f t="shared" si="233"/>
        <v xml:space="preserve"> </v>
      </c>
      <c r="T508" s="28" t="str">
        <f t="shared" si="233"/>
        <v xml:space="preserve"> </v>
      </c>
      <c r="U508" s="28" t="str">
        <f t="shared" si="233"/>
        <v xml:space="preserve"> </v>
      </c>
      <c r="V508" s="28" t="str">
        <f t="shared" si="233"/>
        <v xml:space="preserve"> </v>
      </c>
      <c r="W508" s="28" t="str">
        <f t="shared" si="233"/>
        <v xml:space="preserve"> </v>
      </c>
      <c r="X508" s="28" t="str">
        <f t="shared" si="233"/>
        <v xml:space="preserve"> </v>
      </c>
      <c r="Y508" s="28" t="str">
        <f t="shared" si="233"/>
        <v xml:space="preserve"> </v>
      </c>
      <c r="Z508" s="28" t="str">
        <f t="shared" si="233"/>
        <v xml:space="preserve"> </v>
      </c>
      <c r="AA508" s="28" t="str">
        <f t="shared" si="233"/>
        <v xml:space="preserve"> </v>
      </c>
      <c r="AB508" s="28" t="str">
        <f t="shared" si="233"/>
        <v xml:space="preserve"> </v>
      </c>
      <c r="AC508" s="28" t="str">
        <f t="shared" si="233"/>
        <v xml:space="preserve"> </v>
      </c>
      <c r="AD508" s="28" t="str">
        <f t="shared" si="233"/>
        <v xml:space="preserve"> </v>
      </c>
      <c r="AE508" s="28" t="str">
        <f t="shared" si="233"/>
        <v xml:space="preserve"> </v>
      </c>
      <c r="AF508" s="28" t="str">
        <f t="shared" si="234"/>
        <v xml:space="preserve"> </v>
      </c>
      <c r="AG508" s="28" t="str">
        <f t="shared" si="234"/>
        <v xml:space="preserve"> </v>
      </c>
      <c r="AH508" s="28" t="str">
        <f t="shared" si="234"/>
        <v xml:space="preserve"> </v>
      </c>
      <c r="AI508" s="28" t="str">
        <f t="shared" si="234"/>
        <v xml:space="preserve"> </v>
      </c>
      <c r="AJ508" s="28" t="str">
        <f t="shared" si="234"/>
        <v xml:space="preserve"> </v>
      </c>
      <c r="AK508" s="28" t="str">
        <f t="shared" si="234"/>
        <v xml:space="preserve"> </v>
      </c>
      <c r="AL508" s="28" t="str">
        <f t="shared" si="234"/>
        <v xml:space="preserve"> </v>
      </c>
      <c r="AM508" s="28" t="str">
        <f t="shared" si="234"/>
        <v xml:space="preserve"> </v>
      </c>
      <c r="AN508" s="28" t="str">
        <f t="shared" si="234"/>
        <v xml:space="preserve"> </v>
      </c>
    </row>
    <row r="509" spans="1:40" x14ac:dyDescent="0.15">
      <c r="A509" s="115"/>
      <c r="B509" s="115"/>
      <c r="C509" s="161"/>
      <c r="D509" s="274" t="s">
        <v>421</v>
      </c>
      <c r="E509" s="105" t="s">
        <v>522</v>
      </c>
      <c r="F509" s="59" t="s">
        <v>22</v>
      </c>
      <c r="G509" s="60" t="s">
        <v>63</v>
      </c>
      <c r="H509" s="59">
        <v>1</v>
      </c>
      <c r="I509" s="107"/>
      <c r="J509" s="107"/>
      <c r="K509" s="154"/>
      <c r="L509" s="154"/>
      <c r="M509" s="155"/>
      <c r="N509" s="4"/>
    </row>
    <row r="510" spans="1:40" x14ac:dyDescent="0.15">
      <c r="A510" s="212"/>
      <c r="B510" s="212"/>
      <c r="C510" s="213"/>
      <c r="D510" s="214"/>
      <c r="E510" s="212"/>
      <c r="F510" s="212"/>
      <c r="G510" s="212"/>
      <c r="H510" s="212"/>
      <c r="I510" s="215"/>
      <c r="J510" s="212"/>
      <c r="K510" s="216"/>
      <c r="L510" s="216"/>
      <c r="M510" s="212"/>
      <c r="N510" s="7"/>
      <c r="O510" s="52"/>
      <c r="P510" s="288"/>
      <c r="Q510" s="288"/>
      <c r="R510" s="288"/>
      <c r="S510" s="288"/>
      <c r="T510" s="288"/>
      <c r="U510" s="288"/>
      <c r="V510" s="288"/>
      <c r="W510" s="288"/>
      <c r="X510" s="288"/>
      <c r="Y510" s="288"/>
      <c r="Z510" s="288"/>
      <c r="AA510" s="288"/>
      <c r="AB510" s="288"/>
      <c r="AC510" s="288"/>
      <c r="AD510" s="288"/>
      <c r="AE510" s="288"/>
      <c r="AF510" s="288"/>
      <c r="AG510" s="288"/>
      <c r="AH510" s="288"/>
      <c r="AI510" s="288"/>
      <c r="AJ510" s="288"/>
      <c r="AK510" s="288"/>
      <c r="AL510" s="288"/>
      <c r="AM510" s="288"/>
      <c r="AN510" s="288"/>
    </row>
    <row r="511" spans="1:40" x14ac:dyDescent="0.15">
      <c r="A511" s="43" t="s">
        <v>43</v>
      </c>
      <c r="B511" s="379"/>
      <c r="C511" s="217"/>
      <c r="D511" s="46"/>
      <c r="E511" s="379"/>
      <c r="F511" s="379"/>
      <c r="G511" s="379"/>
      <c r="H511" s="379"/>
      <c r="I511" s="174"/>
      <c r="J511" s="379"/>
      <c r="K511" s="379"/>
      <c r="L511" s="379"/>
      <c r="M511" s="379"/>
    </row>
    <row r="512" spans="1:40" x14ac:dyDescent="0.15">
      <c r="A512" s="43" t="s">
        <v>38</v>
      </c>
      <c r="B512" s="379"/>
      <c r="C512" s="218"/>
      <c r="D512" s="46"/>
      <c r="E512" s="379"/>
      <c r="F512" s="379"/>
      <c r="G512" s="379"/>
      <c r="H512" s="44"/>
      <c r="I512" s="174"/>
      <c r="J512" s="379"/>
      <c r="K512" s="379"/>
      <c r="L512" s="379"/>
      <c r="M512" s="219"/>
    </row>
    <row r="514" spans="5:8" x14ac:dyDescent="0.15">
      <c r="E514" s="105"/>
      <c r="F514" s="59"/>
      <c r="G514" s="72"/>
      <c r="H514" s="172"/>
    </row>
  </sheetData>
  <mergeCells count="6">
    <mergeCell ref="K1:L1"/>
    <mergeCell ref="A1:C1"/>
    <mergeCell ref="D1:D2"/>
    <mergeCell ref="E1:H1"/>
    <mergeCell ref="I1:I2"/>
    <mergeCell ref="J1:J2"/>
  </mergeCells>
  <conditionalFormatting sqref="AL18 O124:AN134">
    <cfRule type="cellIs" dxfId="362" priority="197" operator="greaterThan">
      <formula>0</formula>
    </cfRule>
  </conditionalFormatting>
  <conditionalFormatting sqref="AL4">
    <cfRule type="cellIs" dxfId="361" priority="198" operator="greaterThan">
      <formula>0</formula>
    </cfRule>
  </conditionalFormatting>
  <conditionalFormatting sqref="AL59">
    <cfRule type="cellIs" dxfId="360" priority="196" operator="greaterThan">
      <formula>0</formula>
    </cfRule>
  </conditionalFormatting>
  <conditionalFormatting sqref="AL78">
    <cfRule type="cellIs" dxfId="359" priority="195" operator="greaterThan">
      <formula>0</formula>
    </cfRule>
  </conditionalFormatting>
  <conditionalFormatting sqref="AL96">
    <cfRule type="cellIs" dxfId="358" priority="194" operator="greaterThan">
      <formula>0</formula>
    </cfRule>
  </conditionalFormatting>
  <conditionalFormatting sqref="AL168">
    <cfRule type="cellIs" dxfId="357" priority="193" operator="greaterThan">
      <formula>0</formula>
    </cfRule>
  </conditionalFormatting>
  <conditionalFormatting sqref="AL185">
    <cfRule type="cellIs" dxfId="356" priority="192" operator="greaterThan">
      <formula>0</formula>
    </cfRule>
  </conditionalFormatting>
  <conditionalFormatting sqref="AL198">
    <cfRule type="cellIs" dxfId="355" priority="191" operator="greaterThan">
      <formula>0</formula>
    </cfRule>
  </conditionalFormatting>
  <conditionalFormatting sqref="AL241">
    <cfRule type="cellIs" dxfId="354" priority="190" operator="greaterThan">
      <formula>0</formula>
    </cfRule>
  </conditionalFormatting>
  <conditionalFormatting sqref="AL335">
    <cfRule type="cellIs" dxfId="353" priority="189" operator="greaterThan">
      <formula>0</formula>
    </cfRule>
  </conditionalFormatting>
  <conditionalFormatting sqref="AL505">
    <cfRule type="cellIs" dxfId="352" priority="188" operator="greaterThan">
      <formula>0</formula>
    </cfRule>
  </conditionalFormatting>
  <conditionalFormatting sqref="AL423">
    <cfRule type="cellIs" dxfId="351" priority="186" operator="greaterThan">
      <formula>0</formula>
    </cfRule>
  </conditionalFormatting>
  <conditionalFormatting sqref="AL412">
    <cfRule type="cellIs" dxfId="350" priority="187" operator="greaterThan">
      <formula>0</formula>
    </cfRule>
  </conditionalFormatting>
  <conditionalFormatting sqref="AL307">
    <cfRule type="cellIs" dxfId="349" priority="185" operator="greaterThan">
      <formula>0</formula>
    </cfRule>
  </conditionalFormatting>
  <conditionalFormatting sqref="AL490">
    <cfRule type="cellIs" dxfId="348" priority="184" operator="greaterThan">
      <formula>0</formula>
    </cfRule>
  </conditionalFormatting>
  <conditionalFormatting sqref="AL456">
    <cfRule type="cellIs" dxfId="347" priority="183" operator="greaterThan">
      <formula>0</formula>
    </cfRule>
  </conditionalFormatting>
  <conditionalFormatting sqref="N258:N267 N489:N496 N422:N433 N345:N350 N462:N482 N4:N45 N111:N152 N411:N414 N499:N503 N219:N255 N273:N280 N353:N380 N283:N292 N383:N403 N155:N204 N306:N338 N47:N108 N436:N459">
    <cfRule type="containsText" dxfId="346" priority="169" operator="containsText" text="renovar">
      <formula>NOT(ISERROR(SEARCH("renovar",N4)))</formula>
    </cfRule>
  </conditionalFormatting>
  <conditionalFormatting sqref="O443:AK443 AM443:AN443">
    <cfRule type="cellIs" dxfId="345" priority="164" operator="greaterThan">
      <formula>0</formula>
    </cfRule>
  </conditionalFormatting>
  <conditionalFormatting sqref="O398">
    <cfRule type="cellIs" dxfId="344" priority="158" operator="greaterThan">
      <formula>0</formula>
    </cfRule>
  </conditionalFormatting>
  <conditionalFormatting sqref="O81">
    <cfRule type="cellIs" dxfId="343" priority="150" operator="greaterThan">
      <formula>0</formula>
    </cfRule>
  </conditionalFormatting>
  <conditionalFormatting sqref="O46 O123:O134">
    <cfRule type="expression" dxfId="342" priority="146">
      <formula>O46&lt;&gt;0</formula>
    </cfRule>
  </conditionalFormatting>
  <conditionalFormatting sqref="AL46">
    <cfRule type="cellIs" dxfId="341" priority="143" operator="greaterThan">
      <formula>0</formula>
    </cfRule>
  </conditionalFormatting>
  <conditionalFormatting sqref="O246">
    <cfRule type="cellIs" dxfId="340" priority="180" operator="greaterThan">
      <formula>0</formula>
    </cfRule>
  </conditionalFormatting>
  <conditionalFormatting sqref="O3:O4 O45 O505">
    <cfRule type="expression" dxfId="339" priority="235">
      <formula>O3&lt;&gt;0</formula>
    </cfRule>
  </conditionalFormatting>
  <conditionalFormatting sqref="O3 O4:AK4 AM4:AN4 O45">
    <cfRule type="cellIs" dxfId="338" priority="234" operator="greaterThan">
      <formula>0</formula>
    </cfRule>
  </conditionalFormatting>
  <conditionalFormatting sqref="O334 O335:AK335 AM335:AN335">
    <cfRule type="cellIs" dxfId="337" priority="212" operator="greaterThan">
      <formula>0</formula>
    </cfRule>
  </conditionalFormatting>
  <conditionalFormatting sqref="N442">
    <cfRule type="containsText" dxfId="336" priority="168" operator="containsText" text="renovar">
      <formula>NOT(ISERROR(SEARCH("renovar",N442)))</formula>
    </cfRule>
  </conditionalFormatting>
  <conditionalFormatting sqref="O442">
    <cfRule type="expression" dxfId="335" priority="167">
      <formula>O442&lt;&gt;0</formula>
    </cfRule>
  </conditionalFormatting>
  <conditionalFormatting sqref="O442">
    <cfRule type="cellIs" dxfId="334" priority="166" operator="greaterThan">
      <formula>0</formula>
    </cfRule>
  </conditionalFormatting>
  <conditionalFormatting sqref="O443">
    <cfRule type="expression" dxfId="333" priority="165">
      <formula>O443&lt;&gt;0</formula>
    </cfRule>
  </conditionalFormatting>
  <conditionalFormatting sqref="AL443">
    <cfRule type="cellIs" dxfId="332" priority="163" operator="greaterThan">
      <formula>0</formula>
    </cfRule>
  </conditionalFormatting>
  <conditionalFormatting sqref="N399:N401">
    <cfRule type="containsText" dxfId="331" priority="162" operator="containsText" text="renovar">
      <formula>NOT(ISERROR(SEARCH("renovar",N399)))</formula>
    </cfRule>
  </conditionalFormatting>
  <conditionalFormatting sqref="O398">
    <cfRule type="expression" dxfId="330" priority="159">
      <formula>O398&lt;&gt;0</formula>
    </cfRule>
  </conditionalFormatting>
  <conditionalFormatting sqref="O81">
    <cfRule type="expression" dxfId="329" priority="151">
      <formula>O81&lt;&gt;0</formula>
    </cfRule>
  </conditionalFormatting>
  <conditionalFormatting sqref="N505:N509">
    <cfRule type="containsText" dxfId="328" priority="233" operator="containsText" text="renovar">
      <formula>NOT(ISERROR(SEARCH("renovar",N505)))</formula>
    </cfRule>
  </conditionalFormatting>
  <conditionalFormatting sqref="O17:O18">
    <cfRule type="expression" dxfId="327" priority="232">
      <formula>O17&lt;&gt;0</formula>
    </cfRule>
  </conditionalFormatting>
  <conditionalFormatting sqref="O17 O18:AK18 AM18:AN18">
    <cfRule type="cellIs" dxfId="326" priority="231" operator="greaterThan">
      <formula>0</formula>
    </cfRule>
  </conditionalFormatting>
  <conditionalFormatting sqref="O32">
    <cfRule type="expression" dxfId="325" priority="230">
      <formula>O32&lt;&gt;0</formula>
    </cfRule>
  </conditionalFormatting>
  <conditionalFormatting sqref="O32">
    <cfRule type="cellIs" dxfId="324" priority="229" operator="greaterThan">
      <formula>0</formula>
    </cfRule>
  </conditionalFormatting>
  <conditionalFormatting sqref="O58:O59">
    <cfRule type="expression" dxfId="323" priority="228">
      <formula>O58&lt;&gt;0</formula>
    </cfRule>
  </conditionalFormatting>
  <conditionalFormatting sqref="O58 O59:AK59 AM59:AN59">
    <cfRule type="cellIs" dxfId="322" priority="227" operator="greaterThan">
      <formula>0</formula>
    </cfRule>
  </conditionalFormatting>
  <conditionalFormatting sqref="O77:O78">
    <cfRule type="expression" dxfId="321" priority="226">
      <formula>O77&lt;&gt;0</formula>
    </cfRule>
  </conditionalFormatting>
  <conditionalFormatting sqref="O77 O78:AK78 AM78:AN78">
    <cfRule type="cellIs" dxfId="320" priority="225" operator="greaterThan">
      <formula>0</formula>
    </cfRule>
  </conditionalFormatting>
  <conditionalFormatting sqref="O95:O96">
    <cfRule type="expression" dxfId="319" priority="224">
      <formula>O95&lt;&gt;0</formula>
    </cfRule>
  </conditionalFormatting>
  <conditionalFormatting sqref="O95 O96:AK96 AM96:AN96">
    <cfRule type="cellIs" dxfId="318" priority="223" operator="greaterThan">
      <formula>0</formula>
    </cfRule>
  </conditionalFormatting>
  <conditionalFormatting sqref="O123">
    <cfRule type="cellIs" dxfId="317" priority="222" operator="greaterThan">
      <formula>0</formula>
    </cfRule>
  </conditionalFormatting>
  <conditionalFormatting sqref="O167:O168">
    <cfRule type="expression" dxfId="316" priority="221">
      <formula>O167&lt;&gt;0</formula>
    </cfRule>
  </conditionalFormatting>
  <conditionalFormatting sqref="O167 O168:AK168 AM168:AN168">
    <cfRule type="cellIs" dxfId="315" priority="220" operator="greaterThan">
      <formula>0</formula>
    </cfRule>
  </conditionalFormatting>
  <conditionalFormatting sqref="O184:O185">
    <cfRule type="expression" dxfId="314" priority="219">
      <formula>O184&lt;&gt;0</formula>
    </cfRule>
  </conditionalFormatting>
  <conditionalFormatting sqref="O184 O185:AK185 AM185:AN185">
    <cfRule type="cellIs" dxfId="313" priority="218" operator="greaterThan">
      <formula>0</formula>
    </cfRule>
  </conditionalFormatting>
  <conditionalFormatting sqref="O197:O198">
    <cfRule type="expression" dxfId="312" priority="217">
      <formula>O197&lt;&gt;0</formula>
    </cfRule>
  </conditionalFormatting>
  <conditionalFormatting sqref="O197 O198:AK198 AM198:AN198">
    <cfRule type="cellIs" dxfId="311" priority="216" operator="greaterThan">
      <formula>0</formula>
    </cfRule>
  </conditionalFormatting>
  <conditionalFormatting sqref="O240:O241">
    <cfRule type="expression" dxfId="310" priority="215">
      <formula>O240&lt;&gt;0</formula>
    </cfRule>
  </conditionalFormatting>
  <conditionalFormatting sqref="O240 O241:AK241 AM241:AN241">
    <cfRule type="cellIs" dxfId="309" priority="214" operator="greaterThan">
      <formula>0</formula>
    </cfRule>
  </conditionalFormatting>
  <conditionalFormatting sqref="O334:O335">
    <cfRule type="expression" dxfId="308" priority="213">
      <formula>O334&lt;&gt;0</formula>
    </cfRule>
  </conditionalFormatting>
  <conditionalFormatting sqref="O505:AK505 AM505:AN505">
    <cfRule type="cellIs" dxfId="307" priority="211" operator="greaterThan">
      <formula>0</formula>
    </cfRule>
  </conditionalFormatting>
  <conditionalFormatting sqref="O411:O412">
    <cfRule type="expression" dxfId="306" priority="210">
      <formula>O411&lt;&gt;0</formula>
    </cfRule>
  </conditionalFormatting>
  <conditionalFormatting sqref="O411 O412:AK412 AM412:AN412">
    <cfRule type="cellIs" dxfId="305" priority="209" operator="greaterThan">
      <formula>0</formula>
    </cfRule>
  </conditionalFormatting>
  <conditionalFormatting sqref="O422:O423">
    <cfRule type="expression" dxfId="304" priority="208">
      <formula>O422&lt;&gt;0</formula>
    </cfRule>
  </conditionalFormatting>
  <conditionalFormatting sqref="O422 O423:AK423 AM423:AN423">
    <cfRule type="cellIs" dxfId="303" priority="207" operator="greaterThan">
      <formula>0</formula>
    </cfRule>
  </conditionalFormatting>
  <conditionalFormatting sqref="O306:O307">
    <cfRule type="expression" dxfId="302" priority="206">
      <formula>O306&lt;&gt;0</formula>
    </cfRule>
  </conditionalFormatting>
  <conditionalFormatting sqref="O306 O307:AK307 AM307:AN307">
    <cfRule type="cellIs" dxfId="301" priority="205" operator="greaterThan">
      <formula>0</formula>
    </cfRule>
  </conditionalFormatting>
  <conditionalFormatting sqref="O489:O490">
    <cfRule type="expression" dxfId="300" priority="204">
      <formula>O489&lt;&gt;0</formula>
    </cfRule>
  </conditionalFormatting>
  <conditionalFormatting sqref="O489 O490:AK490 AM490:AN490">
    <cfRule type="cellIs" dxfId="299" priority="203" operator="greaterThan">
      <formula>0</formula>
    </cfRule>
  </conditionalFormatting>
  <conditionalFormatting sqref="O455:O456">
    <cfRule type="expression" dxfId="298" priority="202">
      <formula>O455&lt;&gt;0</formula>
    </cfRule>
  </conditionalFormatting>
  <conditionalFormatting sqref="O455 O456:AK456 AM456:AN456">
    <cfRule type="cellIs" dxfId="297" priority="201" operator="greaterThan">
      <formula>0</formula>
    </cfRule>
  </conditionalFormatting>
  <conditionalFormatting sqref="O247">
    <cfRule type="expression" dxfId="296" priority="200">
      <formula>O247&lt;&gt;0</formula>
    </cfRule>
  </conditionalFormatting>
  <conditionalFormatting sqref="O247:P247">
    <cfRule type="cellIs" dxfId="295" priority="199" operator="greaterThan">
      <formula>0</formula>
    </cfRule>
  </conditionalFormatting>
  <conditionalFormatting sqref="N246">
    <cfRule type="containsText" dxfId="294" priority="182" operator="containsText" text="renovar">
      <formula>NOT(ISERROR(SEARCH("renovar",N246)))</formula>
    </cfRule>
  </conditionalFormatting>
  <conditionalFormatting sqref="O246">
    <cfRule type="expression" dxfId="293" priority="181">
      <formula>O246&lt;&gt;0</formula>
    </cfRule>
  </conditionalFormatting>
  <conditionalFormatting sqref="Q247:AN247">
    <cfRule type="cellIs" dxfId="292" priority="179" operator="greaterThan">
      <formula>0</formula>
    </cfRule>
  </conditionalFormatting>
  <conditionalFormatting sqref="O504">
    <cfRule type="cellIs" dxfId="291" priority="176" operator="greaterThan">
      <formula>0</formula>
    </cfRule>
  </conditionalFormatting>
  <conditionalFormatting sqref="O356">
    <cfRule type="cellIs" dxfId="290" priority="173" operator="greaterThan">
      <formula>0</formula>
    </cfRule>
  </conditionalFormatting>
  <conditionalFormatting sqref="AL357">
    <cfRule type="cellIs" dxfId="289" priority="170" operator="greaterThan">
      <formula>0</formula>
    </cfRule>
  </conditionalFormatting>
  <conditionalFormatting sqref="O357:AK357 AM357:AN357">
    <cfRule type="cellIs" dxfId="288" priority="171" operator="greaterThan">
      <formula>0</formula>
    </cfRule>
  </conditionalFormatting>
  <conditionalFormatting sqref="N402:N403">
    <cfRule type="containsText" dxfId="287" priority="161" operator="containsText" text="renovar">
      <formula>NOT(ISERROR(SEARCH("renovar",N402)))</formula>
    </cfRule>
  </conditionalFormatting>
  <conditionalFormatting sqref="O399:AK399 AM399:AN399">
    <cfRule type="cellIs" dxfId="286" priority="156" operator="greaterThan">
      <formula>0</formula>
    </cfRule>
  </conditionalFormatting>
  <conditionalFormatting sqref="O33">
    <cfRule type="expression" dxfId="285" priority="154">
      <formula>O33&lt;&gt;0</formula>
    </cfRule>
  </conditionalFormatting>
  <conditionalFormatting sqref="O33:AK33 AM33:AN33">
    <cfRule type="cellIs" dxfId="284" priority="153" operator="greaterThan">
      <formula>0</formula>
    </cfRule>
  </conditionalFormatting>
  <conditionalFormatting sqref="AL33">
    <cfRule type="cellIs" dxfId="283" priority="152" operator="greaterThan">
      <formula>0</formula>
    </cfRule>
  </conditionalFormatting>
  <conditionalFormatting sqref="O82">
    <cfRule type="expression" dxfId="282" priority="149">
      <formula>O82&lt;&gt;0</formula>
    </cfRule>
  </conditionalFormatting>
  <conditionalFormatting sqref="O82:AK82 AM82:AN82">
    <cfRule type="cellIs" dxfId="281" priority="148" operator="greaterThan">
      <formula>0</formula>
    </cfRule>
  </conditionalFormatting>
  <conditionalFormatting sqref="AL82">
    <cfRule type="cellIs" dxfId="280" priority="147" operator="greaterThan">
      <formula>0</formula>
    </cfRule>
  </conditionalFormatting>
  <conditionalFormatting sqref="N46">
    <cfRule type="containsText" dxfId="279" priority="145" operator="containsText" text="renovar">
      <formula>NOT(ISERROR(SEARCH("renovar",N46)))</formula>
    </cfRule>
  </conditionalFormatting>
  <conditionalFormatting sqref="O46:AK46 AM46:AN46">
    <cfRule type="cellIs" dxfId="278" priority="144" operator="greaterThan">
      <formula>0</formula>
    </cfRule>
  </conditionalFormatting>
  <conditionalFormatting sqref="N356">
    <cfRule type="containsText" dxfId="277" priority="175" operator="containsText" text="renovar">
      <formula>NOT(ISERROR(SEARCH("renovar",N356)))</formula>
    </cfRule>
  </conditionalFormatting>
  <conditionalFormatting sqref="O356">
    <cfRule type="expression" dxfId="276" priority="174">
      <formula>O356&lt;&gt;0</formula>
    </cfRule>
  </conditionalFormatting>
  <conditionalFormatting sqref="O357">
    <cfRule type="expression" dxfId="275" priority="172">
      <formula>O357&lt;&gt;0</formula>
    </cfRule>
  </conditionalFormatting>
  <conditionalFormatting sqref="N398">
    <cfRule type="containsText" dxfId="274" priority="160" operator="containsText" text="renovar">
      <formula>NOT(ISERROR(SEARCH("renovar",N398)))</formula>
    </cfRule>
  </conditionalFormatting>
  <conditionalFormatting sqref="O399">
    <cfRule type="expression" dxfId="273" priority="157">
      <formula>O399&lt;&gt;0</formula>
    </cfRule>
  </conditionalFormatting>
  <conditionalFormatting sqref="AL399">
    <cfRule type="cellIs" dxfId="272" priority="155" operator="greaterThan">
      <formula>0</formula>
    </cfRule>
  </conditionalFormatting>
  <conditionalFormatting sqref="N504">
    <cfRule type="containsText" dxfId="271" priority="178" operator="containsText" text="renovar">
      <formula>NOT(ISERROR(SEARCH("renovar",N504)))</formula>
    </cfRule>
  </conditionalFormatting>
  <conditionalFormatting sqref="O504">
    <cfRule type="expression" dxfId="270" priority="177">
      <formula>O504&lt;&gt;0</formula>
    </cfRule>
  </conditionalFormatting>
  <conditionalFormatting sqref="O471 O472:AK472 AM472:AN472">
    <cfRule type="cellIs" dxfId="269" priority="141" operator="greaterThan">
      <formula>0</formula>
    </cfRule>
  </conditionalFormatting>
  <conditionalFormatting sqref="O471:O472">
    <cfRule type="expression" dxfId="268" priority="142">
      <formula>O471&lt;&gt;0</formula>
    </cfRule>
  </conditionalFormatting>
  <conditionalFormatting sqref="AL472">
    <cfRule type="cellIs" dxfId="267" priority="140" operator="greaterThan">
      <formula>0</formula>
    </cfRule>
  </conditionalFormatting>
  <conditionalFormatting sqref="O372">
    <cfRule type="cellIs" dxfId="266" priority="137" operator="greaterThan">
      <formula>0</formula>
    </cfRule>
  </conditionalFormatting>
  <conditionalFormatting sqref="AL373">
    <cfRule type="cellIs" dxfId="265" priority="134" operator="greaterThan">
      <formula>0</formula>
    </cfRule>
  </conditionalFormatting>
  <conditionalFormatting sqref="O373:AK373 AM373:AN373">
    <cfRule type="cellIs" dxfId="264" priority="135" operator="greaterThan">
      <formula>0</formula>
    </cfRule>
  </conditionalFormatting>
  <conditionalFormatting sqref="N372">
    <cfRule type="containsText" dxfId="263" priority="139" operator="containsText" text="renovar">
      <formula>NOT(ISERROR(SEARCH("renovar",N372)))</formula>
    </cfRule>
  </conditionalFormatting>
  <conditionalFormatting sqref="O372">
    <cfRule type="expression" dxfId="262" priority="138">
      <formula>O372&lt;&gt;0</formula>
    </cfRule>
  </conditionalFormatting>
  <conditionalFormatting sqref="O373">
    <cfRule type="expression" dxfId="261" priority="136">
      <formula>O373&lt;&gt;0</formula>
    </cfRule>
  </conditionalFormatting>
  <conditionalFormatting sqref="AL220">
    <cfRule type="cellIs" dxfId="260" priority="131" operator="greaterThan">
      <formula>0</formula>
    </cfRule>
  </conditionalFormatting>
  <conditionalFormatting sqref="O219:O220">
    <cfRule type="expression" dxfId="259" priority="133">
      <formula>O219&lt;&gt;0</formula>
    </cfRule>
  </conditionalFormatting>
  <conditionalFormatting sqref="O219 O220:AK220 AM220:AN220">
    <cfRule type="cellIs" dxfId="258" priority="132" operator="greaterThan">
      <formula>0</formula>
    </cfRule>
  </conditionalFormatting>
  <conditionalFormatting sqref="AL352">
    <cfRule type="cellIs" dxfId="257" priority="128" operator="greaterThan">
      <formula>0</formula>
    </cfRule>
  </conditionalFormatting>
  <conditionalFormatting sqref="N351:N352">
    <cfRule type="containsText" dxfId="256" priority="127" operator="containsText" text="renovar">
      <formula>NOT(ISERROR(SEARCH("renovar",N351)))</formula>
    </cfRule>
  </conditionalFormatting>
  <conditionalFormatting sqref="O351 O352:AK352 AM352:AN352">
    <cfRule type="cellIs" dxfId="255" priority="129" operator="greaterThan">
      <formula>0</formula>
    </cfRule>
  </conditionalFormatting>
  <conditionalFormatting sqref="O351:O352">
    <cfRule type="expression" dxfId="254" priority="130">
      <formula>O351&lt;&gt;0</formula>
    </cfRule>
  </conditionalFormatting>
  <conditionalFormatting sqref="AL461">
    <cfRule type="cellIs" dxfId="253" priority="124" operator="greaterThan">
      <formula>0</formula>
    </cfRule>
  </conditionalFormatting>
  <conditionalFormatting sqref="N460:N461">
    <cfRule type="containsText" dxfId="252" priority="123" operator="containsText" text="renovar">
      <formula>NOT(ISERROR(SEARCH("renovar",N460)))</formula>
    </cfRule>
  </conditionalFormatting>
  <conditionalFormatting sqref="O460 O461:AK461 AM461:AN461">
    <cfRule type="cellIs" dxfId="251" priority="125" operator="greaterThan">
      <formula>0</formula>
    </cfRule>
  </conditionalFormatting>
  <conditionalFormatting sqref="O460:O461">
    <cfRule type="expression" dxfId="250" priority="126">
      <formula>O460&lt;&gt;0</formula>
    </cfRule>
  </conditionalFormatting>
  <conditionalFormatting sqref="O451:AK451 AM451:AN451">
    <cfRule type="cellIs" dxfId="249" priority="118" operator="greaterThan">
      <formula>0</formula>
    </cfRule>
  </conditionalFormatting>
  <conditionalFormatting sqref="N450">
    <cfRule type="containsText" dxfId="248" priority="122" operator="containsText" text="renovar">
      <formula>NOT(ISERROR(SEARCH("renovar",N450)))</formula>
    </cfRule>
  </conditionalFormatting>
  <conditionalFormatting sqref="O450">
    <cfRule type="expression" dxfId="247" priority="121">
      <formula>O450&lt;&gt;0</formula>
    </cfRule>
  </conditionalFormatting>
  <conditionalFormatting sqref="O450">
    <cfRule type="cellIs" dxfId="246" priority="120" operator="greaterThan">
      <formula>0</formula>
    </cfRule>
  </conditionalFormatting>
  <conditionalFormatting sqref="O451">
    <cfRule type="expression" dxfId="245" priority="119">
      <formula>O451&lt;&gt;0</formula>
    </cfRule>
  </conditionalFormatting>
  <conditionalFormatting sqref="AL451">
    <cfRule type="cellIs" dxfId="244" priority="117" operator="greaterThan">
      <formula>0</formula>
    </cfRule>
  </conditionalFormatting>
  <conditionalFormatting sqref="AL139">
    <cfRule type="cellIs" dxfId="243" priority="114" operator="greaterThan">
      <formula>0</formula>
    </cfRule>
  </conditionalFormatting>
  <conditionalFormatting sqref="N153:N154">
    <cfRule type="containsText" dxfId="242" priority="110" operator="containsText" text="renovar">
      <formula>NOT(ISERROR(SEARCH("renovar",N153)))</formula>
    </cfRule>
  </conditionalFormatting>
  <conditionalFormatting sqref="O138:O139">
    <cfRule type="expression" dxfId="241" priority="116">
      <formula>O138&lt;&gt;0</formula>
    </cfRule>
  </conditionalFormatting>
  <conditionalFormatting sqref="O138 O139:AK139 AM139:AN139">
    <cfRule type="cellIs" dxfId="240" priority="115" operator="greaterThan">
      <formula>0</formula>
    </cfRule>
  </conditionalFormatting>
  <conditionalFormatting sqref="AL154">
    <cfRule type="cellIs" dxfId="239" priority="111" operator="greaterThan">
      <formula>0</formula>
    </cfRule>
  </conditionalFormatting>
  <conditionalFormatting sqref="N109:N110">
    <cfRule type="containsText" dxfId="238" priority="106" operator="containsText" text="renovar">
      <formula>NOT(ISERROR(SEARCH("renovar",N109)))</formula>
    </cfRule>
  </conditionalFormatting>
  <conditionalFormatting sqref="O153:O154">
    <cfRule type="expression" dxfId="237" priority="113">
      <formula>O153&lt;&gt;0</formula>
    </cfRule>
  </conditionalFormatting>
  <conditionalFormatting sqref="O153 O154:AK154 AM154:AN154">
    <cfRule type="cellIs" dxfId="236" priority="112" operator="greaterThan">
      <formula>0</formula>
    </cfRule>
  </conditionalFormatting>
  <conditionalFormatting sqref="AL110">
    <cfRule type="cellIs" dxfId="235" priority="107" operator="greaterThan">
      <formula>0</formula>
    </cfRule>
  </conditionalFormatting>
  <conditionalFormatting sqref="O109:O110">
    <cfRule type="expression" dxfId="234" priority="109">
      <formula>O109&lt;&gt;0</formula>
    </cfRule>
  </conditionalFormatting>
  <conditionalFormatting sqref="O109 O110:AK110 AM110:AN110">
    <cfRule type="cellIs" dxfId="233" priority="108" operator="greaterThan">
      <formula>0</formula>
    </cfRule>
  </conditionalFormatting>
  <conditionalFormatting sqref="AL257">
    <cfRule type="cellIs" dxfId="232" priority="103" operator="greaterThan">
      <formula>0</formula>
    </cfRule>
  </conditionalFormatting>
  <conditionalFormatting sqref="N256:N257">
    <cfRule type="containsText" dxfId="231" priority="102" operator="containsText" text="renovar">
      <formula>NOT(ISERROR(SEARCH("renovar",N256)))</formula>
    </cfRule>
  </conditionalFormatting>
  <conditionalFormatting sqref="O256:O257">
    <cfRule type="expression" dxfId="230" priority="105">
      <formula>O256&lt;&gt;0</formula>
    </cfRule>
  </conditionalFormatting>
  <conditionalFormatting sqref="O256 O257:AK257 AM257:AN257">
    <cfRule type="cellIs" dxfId="229" priority="104" operator="greaterThan">
      <formula>0</formula>
    </cfRule>
  </conditionalFormatting>
  <conditionalFormatting sqref="AL317">
    <cfRule type="cellIs" dxfId="228" priority="99" operator="greaterThan">
      <formula>0</formula>
    </cfRule>
  </conditionalFormatting>
  <conditionalFormatting sqref="O316:O317">
    <cfRule type="expression" dxfId="227" priority="101">
      <formula>O316&lt;&gt;0</formula>
    </cfRule>
  </conditionalFormatting>
  <conditionalFormatting sqref="O316 O317:AK317 AM317:AN317">
    <cfRule type="cellIs" dxfId="226" priority="100" operator="greaterThan">
      <formula>0</formula>
    </cfRule>
  </conditionalFormatting>
  <conditionalFormatting sqref="N381:N382">
    <cfRule type="containsText" dxfId="225" priority="98" operator="containsText" text="renovar">
      <formula>NOT(ISERROR(SEARCH("renovar",N381)))</formula>
    </cfRule>
  </conditionalFormatting>
  <conditionalFormatting sqref="AL382">
    <cfRule type="cellIs" dxfId="224" priority="95" operator="greaterThan">
      <formula>0</formula>
    </cfRule>
  </conditionalFormatting>
  <conditionalFormatting sqref="O382">
    <cfRule type="expression" dxfId="223" priority="97">
      <formula>O382&lt;&gt;0</formula>
    </cfRule>
  </conditionalFormatting>
  <conditionalFormatting sqref="O382:AK382 AM382:AN382">
    <cfRule type="cellIs" dxfId="222" priority="96" operator="greaterThan">
      <formula>0</formula>
    </cfRule>
  </conditionalFormatting>
  <conditionalFormatting sqref="O381">
    <cfRule type="cellIs" dxfId="221" priority="92" operator="greaterThan">
      <formula>0</formula>
    </cfRule>
  </conditionalFormatting>
  <conditionalFormatting sqref="N381">
    <cfRule type="containsText" dxfId="220" priority="94" operator="containsText" text="renovar">
      <formula>NOT(ISERROR(SEARCH("renovar",N381)))</formula>
    </cfRule>
  </conditionalFormatting>
  <conditionalFormatting sqref="O381">
    <cfRule type="expression" dxfId="219" priority="93">
      <formula>O381&lt;&gt;0</formula>
    </cfRule>
  </conditionalFormatting>
  <conditionalFormatting sqref="AL274">
    <cfRule type="cellIs" dxfId="218" priority="89" operator="greaterThan">
      <formula>0</formula>
    </cfRule>
  </conditionalFormatting>
  <conditionalFormatting sqref="O273:O274">
    <cfRule type="expression" dxfId="217" priority="91">
      <formula>O273&lt;&gt;0</formula>
    </cfRule>
  </conditionalFormatting>
  <conditionalFormatting sqref="O273 O274:AK274 AM274:AN274">
    <cfRule type="cellIs" dxfId="216" priority="90" operator="greaterThan">
      <formula>0</formula>
    </cfRule>
  </conditionalFormatting>
  <conditionalFormatting sqref="AL282">
    <cfRule type="cellIs" dxfId="215" priority="86" operator="greaterThan">
      <formula>0</formula>
    </cfRule>
  </conditionalFormatting>
  <conditionalFormatting sqref="N281:N282">
    <cfRule type="containsText" dxfId="214" priority="85" operator="containsText" text="renovar">
      <formula>NOT(ISERROR(SEARCH("renovar",N281)))</formula>
    </cfRule>
  </conditionalFormatting>
  <conditionalFormatting sqref="O281:O282">
    <cfRule type="expression" dxfId="213" priority="88">
      <formula>O281&lt;&gt;0</formula>
    </cfRule>
  </conditionalFormatting>
  <conditionalFormatting sqref="O281 O282:AK282 AM282:AN282">
    <cfRule type="cellIs" dxfId="212" priority="87" operator="greaterThan">
      <formula>0</formula>
    </cfRule>
  </conditionalFormatting>
  <conditionalFormatting sqref="AL416">
    <cfRule type="cellIs" dxfId="211" priority="82" operator="greaterThan">
      <formula>0</formula>
    </cfRule>
  </conditionalFormatting>
  <conditionalFormatting sqref="N415:N421">
    <cfRule type="containsText" dxfId="210" priority="81" operator="containsText" text="renovar">
      <formula>NOT(ISERROR(SEARCH("renovar",N415)))</formula>
    </cfRule>
  </conditionalFormatting>
  <conditionalFormatting sqref="O415:O416">
    <cfRule type="expression" dxfId="209" priority="84">
      <formula>O415&lt;&gt;0</formula>
    </cfRule>
  </conditionalFormatting>
  <conditionalFormatting sqref="O415 O416:AK416 AM416:AN416">
    <cfRule type="cellIs" dxfId="208" priority="83" operator="greaterThan">
      <formula>0</formula>
    </cfRule>
  </conditionalFormatting>
  <conditionalFormatting sqref="AL484">
    <cfRule type="cellIs" dxfId="207" priority="78" operator="greaterThan">
      <formula>0</formula>
    </cfRule>
  </conditionalFormatting>
  <conditionalFormatting sqref="N483:N488">
    <cfRule type="containsText" dxfId="206" priority="77" operator="containsText" text="renovar">
      <formula>NOT(ISERROR(SEARCH("renovar",N483)))</formula>
    </cfRule>
  </conditionalFormatting>
  <conditionalFormatting sqref="O483:O484">
    <cfRule type="expression" dxfId="205" priority="80">
      <formula>O483&lt;&gt;0</formula>
    </cfRule>
  </conditionalFormatting>
  <conditionalFormatting sqref="O483 O484:AK484 AM484:AN484">
    <cfRule type="cellIs" dxfId="204" priority="79" operator="greaterThan">
      <formula>0</formula>
    </cfRule>
  </conditionalFormatting>
  <conditionalFormatting sqref="AL63">
    <cfRule type="cellIs" dxfId="203" priority="74" operator="greaterThan">
      <formula>0</formula>
    </cfRule>
  </conditionalFormatting>
  <conditionalFormatting sqref="O62:O63">
    <cfRule type="expression" dxfId="202" priority="76">
      <formula>O62&lt;&gt;0</formula>
    </cfRule>
  </conditionalFormatting>
  <conditionalFormatting sqref="O62 O63:AK63 AM63:AN63">
    <cfRule type="cellIs" dxfId="201" priority="75" operator="greaterThan">
      <formula>0</formula>
    </cfRule>
  </conditionalFormatting>
  <conditionalFormatting sqref="AL340">
    <cfRule type="cellIs" dxfId="200" priority="71" operator="greaterThan">
      <formula>0</formula>
    </cfRule>
  </conditionalFormatting>
  <conditionalFormatting sqref="N339:N342">
    <cfRule type="containsText" dxfId="199" priority="70" operator="containsText" text="renovar">
      <formula>NOT(ISERROR(SEARCH("renovar",N339)))</formula>
    </cfRule>
  </conditionalFormatting>
  <conditionalFormatting sqref="O339 O340:AK340 AM340:AN340">
    <cfRule type="cellIs" dxfId="198" priority="72" operator="greaterThan">
      <formula>0</formula>
    </cfRule>
  </conditionalFormatting>
  <conditionalFormatting sqref="O339:O340">
    <cfRule type="expression" dxfId="197" priority="73">
      <formula>O339&lt;&gt;0</formula>
    </cfRule>
  </conditionalFormatting>
  <conditionalFormatting sqref="N297:N298">
    <cfRule type="containsText" dxfId="196" priority="69" operator="containsText" text="renovar">
      <formula>NOT(ISERROR(SEARCH("renovar",N297)))</formula>
    </cfRule>
  </conditionalFormatting>
  <conditionalFormatting sqref="N295:N296">
    <cfRule type="containsText" dxfId="195" priority="68" operator="containsText" text="renovar">
      <formula>NOT(ISERROR(SEARCH("renovar",N295)))</formula>
    </cfRule>
  </conditionalFormatting>
  <conditionalFormatting sqref="AL294">
    <cfRule type="cellIs" dxfId="194" priority="65" operator="greaterThan">
      <formula>0</formula>
    </cfRule>
  </conditionalFormatting>
  <conditionalFormatting sqref="N294">
    <cfRule type="containsText" dxfId="193" priority="64" operator="containsText" text="renovar">
      <formula>NOT(ISERROR(SEARCH("renovar",N294)))</formula>
    </cfRule>
  </conditionalFormatting>
  <conditionalFormatting sqref="O294">
    <cfRule type="expression" dxfId="192" priority="67">
      <formula>O294&lt;&gt;0</formula>
    </cfRule>
  </conditionalFormatting>
  <conditionalFormatting sqref="O294:AK294 AM294:AN294">
    <cfRule type="cellIs" dxfId="191" priority="66" operator="greaterThan">
      <formula>0</formula>
    </cfRule>
  </conditionalFormatting>
  <conditionalFormatting sqref="O293">
    <cfRule type="cellIs" dxfId="190" priority="61" operator="greaterThan">
      <formula>0</formula>
    </cfRule>
  </conditionalFormatting>
  <conditionalFormatting sqref="N293">
    <cfRule type="containsText" dxfId="189" priority="63" operator="containsText" text="renovar">
      <formula>NOT(ISERROR(SEARCH("renovar",N293)))</formula>
    </cfRule>
  </conditionalFormatting>
  <conditionalFormatting sqref="O293">
    <cfRule type="expression" dxfId="188" priority="62">
      <formula>O293&lt;&gt;0</formula>
    </cfRule>
  </conditionalFormatting>
  <conditionalFormatting sqref="N205:N218">
    <cfRule type="containsText" dxfId="187" priority="60" operator="containsText" text="renovar">
      <formula>NOT(ISERROR(SEARCH("renovar",N205)))</formula>
    </cfRule>
  </conditionalFormatting>
  <conditionalFormatting sqref="AL206">
    <cfRule type="cellIs" dxfId="186" priority="57" operator="greaterThan">
      <formula>0</formula>
    </cfRule>
  </conditionalFormatting>
  <conditionalFormatting sqref="O205:O206">
    <cfRule type="expression" dxfId="185" priority="59">
      <formula>O205&lt;&gt;0</formula>
    </cfRule>
  </conditionalFormatting>
  <conditionalFormatting sqref="O205 O206:AK206 AM206:AN206">
    <cfRule type="cellIs" dxfId="184" priority="58" operator="greaterThan">
      <formula>0</formula>
    </cfRule>
  </conditionalFormatting>
  <conditionalFormatting sqref="AL344">
    <cfRule type="cellIs" dxfId="183" priority="54" operator="greaterThan">
      <formula>0</formula>
    </cfRule>
  </conditionalFormatting>
  <conditionalFormatting sqref="N343:N344">
    <cfRule type="containsText" dxfId="182" priority="53" operator="containsText" text="renovar">
      <formula>NOT(ISERROR(SEARCH("renovar",N343)))</formula>
    </cfRule>
  </conditionalFormatting>
  <conditionalFormatting sqref="O343 O344:AK344 AM344:AN344">
    <cfRule type="cellIs" dxfId="181" priority="55" operator="greaterThan">
      <formula>0</formula>
    </cfRule>
  </conditionalFormatting>
  <conditionalFormatting sqref="O343:O344">
    <cfRule type="expression" dxfId="180" priority="56">
      <formula>O343&lt;&gt;0</formula>
    </cfRule>
  </conditionalFormatting>
  <conditionalFormatting sqref="AL233">
    <cfRule type="cellIs" dxfId="179" priority="50" operator="greaterThan">
      <formula>0</formula>
    </cfRule>
  </conditionalFormatting>
  <conditionalFormatting sqref="O232:O233">
    <cfRule type="expression" dxfId="178" priority="52">
      <formula>O232&lt;&gt;0</formula>
    </cfRule>
  </conditionalFormatting>
  <conditionalFormatting sqref="O232 O233:AK233 AM233:AN233">
    <cfRule type="cellIs" dxfId="177" priority="51" operator="greaterThan">
      <formula>0</formula>
    </cfRule>
  </conditionalFormatting>
  <conditionalFormatting sqref="O393">
    <cfRule type="cellIs" dxfId="176" priority="45" operator="greaterThan">
      <formula>0</formula>
    </cfRule>
  </conditionalFormatting>
  <conditionalFormatting sqref="N394:N396">
    <cfRule type="containsText" dxfId="175" priority="49" operator="containsText" text="renovar">
      <formula>NOT(ISERROR(SEARCH("renovar",N394)))</formula>
    </cfRule>
  </conditionalFormatting>
  <conditionalFormatting sqref="O393">
    <cfRule type="expression" dxfId="174" priority="46">
      <formula>O393&lt;&gt;0</formula>
    </cfRule>
  </conditionalFormatting>
  <conditionalFormatting sqref="N397">
    <cfRule type="containsText" dxfId="173" priority="48" operator="containsText" text="renovar">
      <formula>NOT(ISERROR(SEARCH("renovar",N397)))</formula>
    </cfRule>
  </conditionalFormatting>
  <conditionalFormatting sqref="O394:AK394 AM394:AN394">
    <cfRule type="cellIs" dxfId="172" priority="43" operator="greaterThan">
      <formula>0</formula>
    </cfRule>
  </conditionalFormatting>
  <conditionalFormatting sqref="N393">
    <cfRule type="containsText" dxfId="171" priority="47" operator="containsText" text="renovar">
      <formula>NOT(ISERROR(SEARCH("renovar",N393)))</formula>
    </cfRule>
  </conditionalFormatting>
  <conditionalFormatting sqref="O394">
    <cfRule type="expression" dxfId="170" priority="44">
      <formula>O394&lt;&gt;0</formula>
    </cfRule>
  </conditionalFormatting>
  <conditionalFormatting sqref="AL394">
    <cfRule type="cellIs" dxfId="169" priority="42" operator="greaterThan">
      <formula>0</formula>
    </cfRule>
  </conditionalFormatting>
  <conditionalFormatting sqref="O367">
    <cfRule type="cellIs" dxfId="168" priority="39" operator="greaterThan">
      <formula>0</formula>
    </cfRule>
  </conditionalFormatting>
  <conditionalFormatting sqref="AL368">
    <cfRule type="cellIs" dxfId="167" priority="36" operator="greaterThan">
      <formula>0</formula>
    </cfRule>
  </conditionalFormatting>
  <conditionalFormatting sqref="O368:AK368 AM368:AN368">
    <cfRule type="cellIs" dxfId="166" priority="37" operator="greaterThan">
      <formula>0</formula>
    </cfRule>
  </conditionalFormatting>
  <conditionalFormatting sqref="N367">
    <cfRule type="containsText" dxfId="165" priority="41" operator="containsText" text="renovar">
      <formula>NOT(ISERROR(SEARCH("renovar",N367)))</formula>
    </cfRule>
  </conditionalFormatting>
  <conditionalFormatting sqref="O367">
    <cfRule type="expression" dxfId="164" priority="40">
      <formula>O367&lt;&gt;0</formula>
    </cfRule>
  </conditionalFormatting>
  <conditionalFormatting sqref="O368">
    <cfRule type="expression" dxfId="163" priority="38">
      <formula>O368&lt;&gt;0</formula>
    </cfRule>
  </conditionalFormatting>
  <conditionalFormatting sqref="AL329">
    <cfRule type="cellIs" dxfId="162" priority="33" operator="greaterThan">
      <formula>0</formula>
    </cfRule>
  </conditionalFormatting>
  <conditionalFormatting sqref="O328 O329:AK329 AM329:AN329">
    <cfRule type="cellIs" dxfId="161" priority="34" operator="greaterThan">
      <formula>0</formula>
    </cfRule>
  </conditionalFormatting>
  <conditionalFormatting sqref="O328:O329">
    <cfRule type="expression" dxfId="160" priority="35">
      <formula>O328&lt;&gt;0</formula>
    </cfRule>
  </conditionalFormatting>
  <conditionalFormatting sqref="N270:N272">
    <cfRule type="containsText" dxfId="159" priority="32" operator="containsText" text="renovar">
      <formula>NOT(ISERROR(SEARCH("renovar",N270)))</formula>
    </cfRule>
  </conditionalFormatting>
  <conditionalFormatting sqref="N268:N269">
    <cfRule type="containsText" dxfId="158" priority="31" operator="containsText" text="renovar">
      <formula>NOT(ISERROR(SEARCH("renovar",N268)))</formula>
    </cfRule>
  </conditionalFormatting>
  <conditionalFormatting sqref="O269:AK269 AM269:AN269">
    <cfRule type="cellIs" dxfId="157" priority="26" operator="greaterThan">
      <formula>0</formula>
    </cfRule>
  </conditionalFormatting>
  <conditionalFormatting sqref="N268">
    <cfRule type="containsText" dxfId="156" priority="30" operator="containsText" text="renovar">
      <formula>NOT(ISERROR(SEARCH("renovar",N268)))</formula>
    </cfRule>
  </conditionalFormatting>
  <conditionalFormatting sqref="O268">
    <cfRule type="expression" dxfId="155" priority="29">
      <formula>O268&lt;&gt;0</formula>
    </cfRule>
  </conditionalFormatting>
  <conditionalFormatting sqref="O268">
    <cfRule type="cellIs" dxfId="154" priority="28" operator="greaterThan">
      <formula>0</formula>
    </cfRule>
  </conditionalFormatting>
  <conditionalFormatting sqref="O269">
    <cfRule type="expression" dxfId="153" priority="27">
      <formula>O269&lt;&gt;0</formula>
    </cfRule>
  </conditionalFormatting>
  <conditionalFormatting sqref="AL269">
    <cfRule type="cellIs" dxfId="152" priority="25" operator="greaterThan">
      <formula>0</formula>
    </cfRule>
  </conditionalFormatting>
  <conditionalFormatting sqref="AL405">
    <cfRule type="cellIs" dxfId="151" priority="22" operator="greaterThan">
      <formula>0</formula>
    </cfRule>
  </conditionalFormatting>
  <conditionalFormatting sqref="N404:N410">
    <cfRule type="containsText" dxfId="150" priority="21" operator="containsText" text="renovar">
      <formula>NOT(ISERROR(SEARCH("renovar",N404)))</formula>
    </cfRule>
  </conditionalFormatting>
  <conditionalFormatting sqref="O404:O405">
    <cfRule type="expression" dxfId="149" priority="24">
      <formula>O404&lt;&gt;0</formula>
    </cfRule>
  </conditionalFormatting>
  <conditionalFormatting sqref="O404 O405:AK405 AM405:AN405">
    <cfRule type="cellIs" dxfId="148" priority="23" operator="greaterThan">
      <formula>0</formula>
    </cfRule>
  </conditionalFormatting>
  <conditionalFormatting sqref="AL498">
    <cfRule type="cellIs" dxfId="147" priority="18" operator="greaterThan">
      <formula>0</formula>
    </cfRule>
  </conditionalFormatting>
  <conditionalFormatting sqref="N497:N498">
    <cfRule type="containsText" dxfId="146" priority="17" operator="containsText" text="renovar">
      <formula>NOT(ISERROR(SEARCH("renovar",N497)))</formula>
    </cfRule>
  </conditionalFormatting>
  <conditionalFormatting sqref="O497:O498">
    <cfRule type="expression" dxfId="145" priority="20">
      <formula>O497&lt;&gt;0</formula>
    </cfRule>
  </conditionalFormatting>
  <conditionalFormatting sqref="O497 O498:AK498 AM498:AN498">
    <cfRule type="cellIs" dxfId="144" priority="19" operator="greaterThan">
      <formula>0</formula>
    </cfRule>
  </conditionalFormatting>
  <conditionalFormatting sqref="N434:N435">
    <cfRule type="containsText" dxfId="143" priority="13" operator="containsText" text="renovar">
      <formula>NOT(ISERROR(SEARCH("renovar",N434)))</formula>
    </cfRule>
  </conditionalFormatting>
  <conditionalFormatting sqref="AL435">
    <cfRule type="cellIs" dxfId="142" priority="14" operator="greaterThan">
      <formula>0</formula>
    </cfRule>
  </conditionalFormatting>
  <conditionalFormatting sqref="O434:O435">
    <cfRule type="expression" dxfId="141" priority="16">
      <formula>O434&lt;&gt;0</formula>
    </cfRule>
  </conditionalFormatting>
  <conditionalFormatting sqref="O434 O435:AK435 AM435:AN435">
    <cfRule type="cellIs" dxfId="140" priority="15" operator="greaterThan">
      <formula>0</formula>
    </cfRule>
  </conditionalFormatting>
  <conditionalFormatting sqref="N303:N305">
    <cfRule type="containsText" dxfId="139" priority="12" operator="containsText" text="renovar">
      <formula>NOT(ISERROR(SEARCH("renovar",N303)))</formula>
    </cfRule>
  </conditionalFormatting>
  <conditionalFormatting sqref="N301:N302">
    <cfRule type="containsText" dxfId="138" priority="11" operator="containsText" text="renovar">
      <formula>NOT(ISERROR(SEARCH("renovar",N301)))</formula>
    </cfRule>
  </conditionalFormatting>
  <conditionalFormatting sqref="AL300">
    <cfRule type="cellIs" dxfId="137" priority="8" operator="greaterThan">
      <formula>0</formula>
    </cfRule>
  </conditionalFormatting>
  <conditionalFormatting sqref="N300">
    <cfRule type="containsText" dxfId="136" priority="7" operator="containsText" text="renovar">
      <formula>NOT(ISERROR(SEARCH("renovar",N300)))</formula>
    </cfRule>
  </conditionalFormatting>
  <conditionalFormatting sqref="O300">
    <cfRule type="expression" dxfId="135" priority="10">
      <formula>O300&lt;&gt;0</formula>
    </cfRule>
  </conditionalFormatting>
  <conditionalFormatting sqref="O300:AK300 AM300:AN300">
    <cfRule type="cellIs" dxfId="134" priority="9" operator="greaterThan">
      <formula>0</formula>
    </cfRule>
  </conditionalFormatting>
  <conditionalFormatting sqref="O299">
    <cfRule type="cellIs" dxfId="133" priority="4" operator="greaterThan">
      <formula>0</formula>
    </cfRule>
  </conditionalFormatting>
  <conditionalFormatting sqref="N299">
    <cfRule type="containsText" dxfId="132" priority="6" operator="containsText" text="renovar">
      <formula>NOT(ISERROR(SEARCH("renovar",N299)))</formula>
    </cfRule>
  </conditionalFormatting>
  <conditionalFormatting sqref="O299">
    <cfRule type="expression" dxfId="131" priority="5">
      <formula>O299&lt;&gt;0</formula>
    </cfRule>
  </conditionalFormatting>
  <conditionalFormatting sqref="AL324">
    <cfRule type="cellIs" dxfId="130" priority="1" operator="greaterThan">
      <formula>0</formula>
    </cfRule>
  </conditionalFormatting>
  <conditionalFormatting sqref="O323 O324:AK324 AM324:AN324">
    <cfRule type="cellIs" dxfId="129" priority="2" operator="greaterThan">
      <formula>0</formula>
    </cfRule>
  </conditionalFormatting>
  <conditionalFormatting sqref="O323:O324">
    <cfRule type="expression" dxfId="128" priority="3">
      <formula>O323&lt;&gt;0</formula>
    </cfRule>
  </conditionalFormatting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fitToHeight="0" orientation="landscape" horizontalDpi="4294967292" verticalDpi="4294967292"/>
  <headerFooter>
    <oddFooter>&amp;L&amp;K000000ESTG-PR04-Mod.011V7&amp;C&amp;K000000&amp;A &amp;P&amp;R&amp;K000000&amp;F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159"/>
  <sheetViews>
    <sheetView workbookViewId="0">
      <selection activeCell="H150" sqref="H150"/>
    </sheetView>
  </sheetViews>
  <sheetFormatPr baseColWidth="10" defaultColWidth="11.5" defaultRowHeight="13" x14ac:dyDescent="0.15"/>
  <cols>
    <col min="1" max="1" width="22.5" style="371" customWidth="1"/>
    <col min="2" max="2" width="14.1640625" style="371" bestFit="1" customWidth="1"/>
    <col min="3" max="3" width="56.6640625" style="371" bestFit="1" customWidth="1"/>
    <col min="4" max="6" width="11.5" style="371"/>
    <col min="7" max="7" width="20.83203125" style="371" customWidth="1"/>
    <col min="8" max="8" width="25.6640625" style="371" customWidth="1"/>
    <col min="9" max="9" width="23.6640625" style="371" customWidth="1"/>
    <col min="10" max="10" width="11.5" style="371"/>
    <col min="11" max="11" width="12.33203125" style="371" customWidth="1"/>
  </cols>
  <sheetData>
    <row r="2" spans="1:11" s="7" customFormat="1" x14ac:dyDescent="0.15">
      <c r="A2" s="227"/>
      <c r="B2" s="227"/>
      <c r="C2" s="51"/>
      <c r="D2" s="227"/>
      <c r="E2" s="227"/>
      <c r="F2" s="227"/>
      <c r="G2" s="51"/>
      <c r="H2" s="404" t="s">
        <v>281</v>
      </c>
      <c r="I2" s="404"/>
      <c r="J2" s="404"/>
      <c r="K2" s="404"/>
    </row>
    <row r="3" spans="1:11" s="7" customFormat="1" ht="13" customHeight="1" x14ac:dyDescent="0.15">
      <c r="A3" s="403" t="s">
        <v>3</v>
      </c>
      <c r="B3" s="405" t="s">
        <v>282</v>
      </c>
      <c r="C3" s="403" t="s">
        <v>283</v>
      </c>
      <c r="D3" s="405" t="s">
        <v>284</v>
      </c>
      <c r="E3" s="407" t="s">
        <v>285</v>
      </c>
      <c r="F3" s="407" t="s">
        <v>286</v>
      </c>
      <c r="G3" s="409" t="s">
        <v>287</v>
      </c>
      <c r="H3" s="403" t="s">
        <v>288</v>
      </c>
      <c r="I3" s="403" t="s">
        <v>289</v>
      </c>
      <c r="J3" s="403" t="s">
        <v>290</v>
      </c>
      <c r="K3" s="403"/>
    </row>
    <row r="4" spans="1:11" s="7" customFormat="1" ht="38" customHeight="1" x14ac:dyDescent="0.15">
      <c r="A4" s="403"/>
      <c r="B4" s="406"/>
      <c r="C4" s="403"/>
      <c r="D4" s="406"/>
      <c r="E4" s="408"/>
      <c r="F4" s="408"/>
      <c r="G4" s="409"/>
      <c r="H4" s="403"/>
      <c r="I4" s="403"/>
      <c r="J4" s="403"/>
      <c r="K4" s="403"/>
    </row>
    <row r="5" spans="1:11" s="7" customFormat="1" ht="12.75" customHeight="1" x14ac:dyDescent="0.15">
      <c r="A5" s="227" t="s">
        <v>300</v>
      </c>
      <c r="B5" s="227">
        <v>1635</v>
      </c>
      <c r="C5" s="51" t="s">
        <v>301</v>
      </c>
      <c r="D5" s="227" t="s">
        <v>292</v>
      </c>
      <c r="E5" s="228" t="s">
        <v>295</v>
      </c>
      <c r="F5" s="227" t="s">
        <v>299</v>
      </c>
      <c r="G5" s="229" t="s">
        <v>85</v>
      </c>
      <c r="H5" s="229" t="s">
        <v>68</v>
      </c>
      <c r="I5" s="229" t="s">
        <v>85</v>
      </c>
      <c r="J5" s="229" t="s">
        <v>110</v>
      </c>
      <c r="K5" s="51"/>
    </row>
    <row r="6" spans="1:11" s="7" customFormat="1" ht="12.75" customHeight="1" x14ac:dyDescent="0.15">
      <c r="A6" s="227" t="s">
        <v>300</v>
      </c>
      <c r="B6" s="227">
        <v>2536</v>
      </c>
      <c r="C6" s="51" t="s">
        <v>302</v>
      </c>
      <c r="D6" s="227" t="s">
        <v>292</v>
      </c>
      <c r="E6" s="228" t="s">
        <v>293</v>
      </c>
      <c r="F6" s="227" t="s">
        <v>299</v>
      </c>
      <c r="G6" s="229" t="s">
        <v>68</v>
      </c>
      <c r="H6" s="229" t="s">
        <v>68</v>
      </c>
      <c r="I6" s="229" t="s">
        <v>110</v>
      </c>
      <c r="J6" s="51" t="s">
        <v>137</v>
      </c>
      <c r="K6" s="51"/>
    </row>
    <row r="7" spans="1:11" s="7" customFormat="1" ht="12.75" customHeight="1" x14ac:dyDescent="0.15">
      <c r="A7" s="227" t="s">
        <v>300</v>
      </c>
      <c r="B7" s="227">
        <v>1897</v>
      </c>
      <c r="C7" s="51" t="s">
        <v>303</v>
      </c>
      <c r="D7" s="227" t="s">
        <v>304</v>
      </c>
      <c r="E7" s="228" t="s">
        <v>293</v>
      </c>
      <c r="F7" s="227" t="s">
        <v>299</v>
      </c>
      <c r="G7" s="229" t="s">
        <v>93</v>
      </c>
      <c r="H7" s="51" t="s">
        <v>159</v>
      </c>
      <c r="I7" s="229" t="s">
        <v>93</v>
      </c>
      <c r="J7" s="229" t="s">
        <v>236</v>
      </c>
      <c r="K7" s="51"/>
    </row>
    <row r="8" spans="1:11" s="7" customFormat="1" ht="12.75" customHeight="1" x14ac:dyDescent="0.15">
      <c r="A8" s="227" t="s">
        <v>300</v>
      </c>
      <c r="B8" s="227">
        <v>1899</v>
      </c>
      <c r="C8" s="51" t="s">
        <v>305</v>
      </c>
      <c r="D8" s="227" t="s">
        <v>292</v>
      </c>
      <c r="E8" s="228" t="s">
        <v>295</v>
      </c>
      <c r="F8" s="227" t="s">
        <v>299</v>
      </c>
      <c r="G8" s="229" t="s">
        <v>93</v>
      </c>
      <c r="H8" s="51" t="s">
        <v>159</v>
      </c>
      <c r="I8" s="229" t="s">
        <v>93</v>
      </c>
      <c r="J8" s="229" t="s">
        <v>236</v>
      </c>
      <c r="K8" s="51"/>
    </row>
    <row r="9" spans="1:11" s="7" customFormat="1" ht="12.75" customHeight="1" x14ac:dyDescent="0.15">
      <c r="A9" s="227" t="s">
        <v>300</v>
      </c>
      <c r="B9" s="227">
        <v>1948</v>
      </c>
      <c r="C9" s="51" t="s">
        <v>306</v>
      </c>
      <c r="D9" s="227" t="s">
        <v>292</v>
      </c>
      <c r="E9" s="228" t="s">
        <v>295</v>
      </c>
      <c r="F9" s="227" t="s">
        <v>299</v>
      </c>
      <c r="G9" s="229" t="s">
        <v>159</v>
      </c>
      <c r="H9" s="51" t="s">
        <v>159</v>
      </c>
      <c r="I9" s="229" t="s">
        <v>93</v>
      </c>
      <c r="J9" s="229" t="s">
        <v>394</v>
      </c>
      <c r="K9" s="51"/>
    </row>
    <row r="10" spans="1:11" s="7" customFormat="1" ht="12.75" customHeight="1" x14ac:dyDescent="0.15">
      <c r="A10" s="227" t="s">
        <v>300</v>
      </c>
      <c r="B10" s="227">
        <v>6368</v>
      </c>
      <c r="C10" s="51" t="s">
        <v>307</v>
      </c>
      <c r="D10" s="227" t="s">
        <v>294</v>
      </c>
      <c r="E10" s="228" t="s">
        <v>295</v>
      </c>
      <c r="F10" s="227" t="s">
        <v>299</v>
      </c>
      <c r="G10" s="51" t="s">
        <v>145</v>
      </c>
      <c r="H10" s="229" t="s">
        <v>132</v>
      </c>
      <c r="I10" s="51" t="s">
        <v>145</v>
      </c>
      <c r="J10" s="229" t="s">
        <v>459</v>
      </c>
      <c r="K10" s="51"/>
    </row>
    <row r="11" spans="1:11" s="7" customFormat="1" ht="12.75" customHeight="1" x14ac:dyDescent="0.15">
      <c r="A11" s="227" t="s">
        <v>300</v>
      </c>
      <c r="B11" s="227">
        <v>1644</v>
      </c>
      <c r="C11" s="51" t="s">
        <v>308</v>
      </c>
      <c r="D11" s="227" t="s">
        <v>296</v>
      </c>
      <c r="E11" s="228" t="s">
        <v>293</v>
      </c>
      <c r="F11" s="227" t="s">
        <v>299</v>
      </c>
      <c r="G11" s="229" t="s">
        <v>237</v>
      </c>
      <c r="H11" s="229" t="s">
        <v>132</v>
      </c>
      <c r="I11" s="229" t="s">
        <v>237</v>
      </c>
      <c r="J11" s="51" t="s">
        <v>137</v>
      </c>
      <c r="K11" s="51"/>
    </row>
    <row r="12" spans="1:11" s="7" customFormat="1" ht="12.75" customHeight="1" x14ac:dyDescent="0.15">
      <c r="A12" s="227" t="s">
        <v>300</v>
      </c>
      <c r="B12" s="227">
        <v>2984</v>
      </c>
      <c r="C12" s="51" t="s">
        <v>309</v>
      </c>
      <c r="D12" s="227" t="s">
        <v>292</v>
      </c>
      <c r="E12" s="228" t="s">
        <v>293</v>
      </c>
      <c r="F12" s="227" t="s">
        <v>299</v>
      </c>
      <c r="G12" s="229" t="s">
        <v>459</v>
      </c>
      <c r="H12" s="229" t="s">
        <v>132</v>
      </c>
      <c r="I12" s="229" t="s">
        <v>459</v>
      </c>
      <c r="J12" s="51" t="s">
        <v>166</v>
      </c>
      <c r="K12" s="51"/>
    </row>
    <row r="13" spans="1:11" s="7" customFormat="1" ht="12.75" customHeight="1" x14ac:dyDescent="0.15">
      <c r="A13" s="227" t="s">
        <v>300</v>
      </c>
      <c r="B13" s="227">
        <v>2988</v>
      </c>
      <c r="C13" s="51" t="s">
        <v>310</v>
      </c>
      <c r="D13" s="227" t="s">
        <v>296</v>
      </c>
      <c r="E13" s="228" t="s">
        <v>295</v>
      </c>
      <c r="F13" s="227" t="s">
        <v>299</v>
      </c>
      <c r="G13" s="229" t="s">
        <v>110</v>
      </c>
      <c r="H13" s="229" t="s">
        <v>68</v>
      </c>
      <c r="I13" s="229" t="s">
        <v>110</v>
      </c>
      <c r="J13" s="51" t="s">
        <v>137</v>
      </c>
      <c r="K13" s="51"/>
    </row>
    <row r="14" spans="1:11" s="7" customFormat="1" ht="12.75" customHeight="1" x14ac:dyDescent="0.15">
      <c r="A14" s="227" t="s">
        <v>300</v>
      </c>
      <c r="B14" s="227">
        <v>6371</v>
      </c>
      <c r="C14" s="51" t="s">
        <v>311</v>
      </c>
      <c r="D14" s="227" t="s">
        <v>292</v>
      </c>
      <c r="E14" s="228" t="s">
        <v>293</v>
      </c>
      <c r="F14" s="227" t="s">
        <v>299</v>
      </c>
      <c r="G14" s="51" t="s">
        <v>121</v>
      </c>
      <c r="H14" s="75" t="s">
        <v>159</v>
      </c>
      <c r="I14" s="51" t="s">
        <v>121</v>
      </c>
      <c r="J14" s="229" t="s">
        <v>93</v>
      </c>
      <c r="K14" s="51"/>
    </row>
    <row r="15" spans="1:11" s="7" customFormat="1" ht="12.75" customHeight="1" x14ac:dyDescent="0.15">
      <c r="A15" s="227" t="s">
        <v>300</v>
      </c>
      <c r="B15" s="227">
        <v>1875</v>
      </c>
      <c r="C15" s="51" t="s">
        <v>312</v>
      </c>
      <c r="D15" s="227" t="s">
        <v>296</v>
      </c>
      <c r="E15" s="228" t="s">
        <v>295</v>
      </c>
      <c r="F15" s="227" t="s">
        <v>299</v>
      </c>
      <c r="G15" s="229" t="s">
        <v>137</v>
      </c>
      <c r="H15" s="229" t="s">
        <v>68</v>
      </c>
      <c r="I15" s="51" t="s">
        <v>137</v>
      </c>
      <c r="J15" s="229" t="s">
        <v>110</v>
      </c>
      <c r="K15" s="51"/>
    </row>
    <row r="16" spans="1:11" s="7" customFormat="1" ht="12.75" customHeight="1" x14ac:dyDescent="0.15">
      <c r="A16" s="227" t="s">
        <v>300</v>
      </c>
      <c r="B16" s="227">
        <v>2980</v>
      </c>
      <c r="C16" s="51" t="s">
        <v>313</v>
      </c>
      <c r="D16" s="227" t="s">
        <v>304</v>
      </c>
      <c r="E16" s="228" t="s">
        <v>293</v>
      </c>
      <c r="F16" s="227" t="s">
        <v>299</v>
      </c>
      <c r="G16" s="229" t="s">
        <v>132</v>
      </c>
      <c r="H16" s="229" t="s">
        <v>132</v>
      </c>
      <c r="I16" s="229" t="s">
        <v>236</v>
      </c>
      <c r="J16" s="229" t="s">
        <v>159</v>
      </c>
      <c r="K16" s="51"/>
    </row>
    <row r="17" spans="1:11" s="7" customFormat="1" ht="12.75" customHeight="1" x14ac:dyDescent="0.15">
      <c r="A17" s="227" t="s">
        <v>300</v>
      </c>
      <c r="B17" s="227">
        <v>2982</v>
      </c>
      <c r="C17" s="51" t="s">
        <v>314</v>
      </c>
      <c r="D17" s="227" t="s">
        <v>292</v>
      </c>
      <c r="E17" s="228" t="s">
        <v>295</v>
      </c>
      <c r="F17" s="227" t="s">
        <v>299</v>
      </c>
      <c r="G17" s="229" t="s">
        <v>132</v>
      </c>
      <c r="H17" s="229" t="s">
        <v>132</v>
      </c>
      <c r="I17" s="229" t="s">
        <v>236</v>
      </c>
      <c r="J17" s="229" t="s">
        <v>459</v>
      </c>
      <c r="K17" s="51"/>
    </row>
    <row r="18" spans="1:11" s="7" customFormat="1" ht="12.75" customHeight="1" x14ac:dyDescent="0.15">
      <c r="A18" s="227" t="s">
        <v>300</v>
      </c>
      <c r="B18" s="227">
        <v>2535</v>
      </c>
      <c r="C18" s="51" t="s">
        <v>316</v>
      </c>
      <c r="D18" s="227" t="s">
        <v>292</v>
      </c>
      <c r="E18" s="228" t="s">
        <v>293</v>
      </c>
      <c r="F18" s="227" t="s">
        <v>299</v>
      </c>
      <c r="G18" s="229" t="s">
        <v>236</v>
      </c>
      <c r="H18" s="229" t="s">
        <v>132</v>
      </c>
      <c r="I18" s="229" t="s">
        <v>236</v>
      </c>
      <c r="J18" s="229" t="s">
        <v>159</v>
      </c>
      <c r="K18" s="51"/>
    </row>
    <row r="19" spans="1:11" s="7" customFormat="1" ht="12.75" customHeight="1" x14ac:dyDescent="0.15">
      <c r="A19" s="227" t="s">
        <v>300</v>
      </c>
      <c r="B19" s="227">
        <v>4411</v>
      </c>
      <c r="C19" s="51" t="s">
        <v>317</v>
      </c>
      <c r="D19" s="227" t="s">
        <v>296</v>
      </c>
      <c r="E19" s="228" t="s">
        <v>295</v>
      </c>
      <c r="F19" s="227" t="s">
        <v>299</v>
      </c>
      <c r="G19" s="229" t="s">
        <v>236</v>
      </c>
      <c r="H19" s="229" t="s">
        <v>132</v>
      </c>
      <c r="I19" s="229" t="s">
        <v>236</v>
      </c>
      <c r="J19" s="229" t="s">
        <v>393</v>
      </c>
      <c r="K19" s="51"/>
    </row>
    <row r="20" spans="1:11" s="7" customFormat="1" ht="14" x14ac:dyDescent="0.15">
      <c r="A20" s="227" t="s">
        <v>300</v>
      </c>
      <c r="B20" s="227">
        <v>2469</v>
      </c>
      <c r="C20" s="51" t="s">
        <v>318</v>
      </c>
      <c r="D20" s="227" t="s">
        <v>296</v>
      </c>
      <c r="E20" s="228" t="s">
        <v>295</v>
      </c>
      <c r="F20" s="227" t="s">
        <v>299</v>
      </c>
      <c r="G20" s="229" t="s">
        <v>542</v>
      </c>
      <c r="H20" s="229" t="s">
        <v>132</v>
      </c>
      <c r="I20" s="229" t="s">
        <v>542</v>
      </c>
      <c r="J20" s="229" t="s">
        <v>236</v>
      </c>
      <c r="K20" s="51"/>
    </row>
    <row r="21" spans="1:11" s="7" customFormat="1" ht="14" x14ac:dyDescent="0.15">
      <c r="A21" s="227" t="s">
        <v>300</v>
      </c>
      <c r="B21" s="227">
        <v>5134</v>
      </c>
      <c r="C21" s="51" t="s">
        <v>319</v>
      </c>
      <c r="D21" s="227" t="s">
        <v>296</v>
      </c>
      <c r="E21" s="228" t="s">
        <v>293</v>
      </c>
      <c r="F21" s="227" t="s">
        <v>299</v>
      </c>
      <c r="G21" s="229" t="s">
        <v>93</v>
      </c>
      <c r="H21" s="229" t="s">
        <v>132</v>
      </c>
      <c r="I21" s="51" t="s">
        <v>93</v>
      </c>
      <c r="J21" s="229" t="s">
        <v>68</v>
      </c>
      <c r="K21" s="51"/>
    </row>
    <row r="22" spans="1:11" s="7" customFormat="1" ht="14" x14ac:dyDescent="0.15">
      <c r="A22" s="227" t="s">
        <v>300</v>
      </c>
      <c r="B22" s="289">
        <v>1894</v>
      </c>
      <c r="C22" s="51" t="s">
        <v>320</v>
      </c>
      <c r="D22" s="227" t="s">
        <v>294</v>
      </c>
      <c r="E22" s="228" t="s">
        <v>295</v>
      </c>
      <c r="F22" s="227" t="s">
        <v>299</v>
      </c>
      <c r="G22" s="229" t="s">
        <v>123</v>
      </c>
      <c r="H22" s="229" t="s">
        <v>68</v>
      </c>
      <c r="I22" s="229" t="s">
        <v>123</v>
      </c>
      <c r="J22" s="51" t="s">
        <v>85</v>
      </c>
      <c r="K22" s="51"/>
    </row>
    <row r="23" spans="1:11" s="7" customFormat="1" ht="14" x14ac:dyDescent="0.15">
      <c r="A23" s="227" t="s">
        <v>300</v>
      </c>
      <c r="B23" s="227">
        <v>6392</v>
      </c>
      <c r="C23" s="51" t="s">
        <v>321</v>
      </c>
      <c r="D23" s="227" t="s">
        <v>304</v>
      </c>
      <c r="E23" s="228" t="s">
        <v>293</v>
      </c>
      <c r="F23" s="227" t="s">
        <v>299</v>
      </c>
      <c r="G23" s="229" t="s">
        <v>123</v>
      </c>
      <c r="H23" s="229" t="s">
        <v>68</v>
      </c>
      <c r="I23" s="229" t="s">
        <v>123</v>
      </c>
      <c r="J23" s="51" t="s">
        <v>85</v>
      </c>
      <c r="K23" s="51"/>
    </row>
    <row r="24" spans="1:11" s="7" customFormat="1" ht="14" x14ac:dyDescent="0.15">
      <c r="A24" s="227" t="s">
        <v>300</v>
      </c>
      <c r="B24" s="227">
        <v>2537</v>
      </c>
      <c r="C24" s="51" t="s">
        <v>322</v>
      </c>
      <c r="D24" s="227" t="s">
        <v>296</v>
      </c>
      <c r="E24" s="228" t="s">
        <v>293</v>
      </c>
      <c r="F24" s="227" t="s">
        <v>299</v>
      </c>
      <c r="G24" s="229" t="s">
        <v>178</v>
      </c>
      <c r="H24" s="75" t="s">
        <v>159</v>
      </c>
      <c r="I24" s="229" t="s">
        <v>178</v>
      </c>
      <c r="J24" s="229" t="s">
        <v>93</v>
      </c>
      <c r="K24" s="51"/>
    </row>
    <row r="25" spans="1:11" s="7" customFormat="1" ht="14" x14ac:dyDescent="0.15">
      <c r="A25" s="227" t="s">
        <v>300</v>
      </c>
      <c r="B25" s="227">
        <v>2530</v>
      </c>
      <c r="C25" s="51" t="s">
        <v>323</v>
      </c>
      <c r="D25" s="227" t="s">
        <v>294</v>
      </c>
      <c r="E25" s="228" t="s">
        <v>295</v>
      </c>
      <c r="F25" s="227" t="s">
        <v>299</v>
      </c>
      <c r="G25" s="229" t="s">
        <v>459</v>
      </c>
      <c r="H25" s="229" t="s">
        <v>132</v>
      </c>
      <c r="I25" s="229" t="s">
        <v>459</v>
      </c>
      <c r="J25" s="229" t="s">
        <v>145</v>
      </c>
      <c r="K25" s="51"/>
    </row>
    <row r="26" spans="1:11" s="7" customFormat="1" ht="14" x14ac:dyDescent="0.15">
      <c r="A26" s="227" t="s">
        <v>300</v>
      </c>
      <c r="B26" s="227">
        <v>1636</v>
      </c>
      <c r="C26" s="51" t="s">
        <v>46</v>
      </c>
      <c r="D26" s="227" t="s">
        <v>292</v>
      </c>
      <c r="E26" s="228" t="s">
        <v>293</v>
      </c>
      <c r="F26" s="227" t="s">
        <v>299</v>
      </c>
      <c r="G26" s="51" t="s">
        <v>145</v>
      </c>
      <c r="H26" s="75" t="s">
        <v>159</v>
      </c>
      <c r="I26" s="51" t="s">
        <v>145</v>
      </c>
      <c r="J26" s="229" t="s">
        <v>93</v>
      </c>
      <c r="K26" s="51"/>
    </row>
    <row r="27" spans="1:11" s="7" customFormat="1" ht="14" x14ac:dyDescent="0.15">
      <c r="A27" s="227" t="s">
        <v>300</v>
      </c>
      <c r="B27" s="227">
        <v>1637</v>
      </c>
      <c r="C27" s="51" t="s">
        <v>324</v>
      </c>
      <c r="D27" s="227" t="s">
        <v>296</v>
      </c>
      <c r="E27" s="228" t="s">
        <v>295</v>
      </c>
      <c r="F27" s="227" t="s">
        <v>299</v>
      </c>
      <c r="G27" s="51" t="s">
        <v>121</v>
      </c>
      <c r="H27" s="75" t="s">
        <v>159</v>
      </c>
      <c r="I27" s="51" t="s">
        <v>121</v>
      </c>
      <c r="J27" s="229" t="s">
        <v>93</v>
      </c>
      <c r="K27" s="51"/>
    </row>
    <row r="28" spans="1:11" s="7" customFormat="1" x14ac:dyDescent="0.15">
      <c r="A28" s="372"/>
      <c r="B28" s="372"/>
      <c r="C28" s="372"/>
      <c r="D28" s="372"/>
      <c r="E28" s="372"/>
      <c r="F28" s="372"/>
      <c r="G28" s="372"/>
      <c r="H28" s="372"/>
      <c r="I28" s="372"/>
      <c r="J28" s="372"/>
      <c r="K28" s="372"/>
    </row>
    <row r="29" spans="1:11" s="7" customFormat="1" ht="12.75" customHeight="1" x14ac:dyDescent="0.15">
      <c r="A29" s="227" t="s">
        <v>325</v>
      </c>
      <c r="B29" s="227">
        <v>6363</v>
      </c>
      <c r="C29" s="51" t="s">
        <v>326</v>
      </c>
      <c r="D29" s="227" t="s">
        <v>292</v>
      </c>
      <c r="E29" s="228" t="s">
        <v>293</v>
      </c>
      <c r="F29" s="228" t="s">
        <v>299</v>
      </c>
      <c r="G29" s="229" t="s">
        <v>85</v>
      </c>
      <c r="H29" s="229" t="s">
        <v>68</v>
      </c>
      <c r="I29" s="229" t="s">
        <v>85</v>
      </c>
      <c r="J29" s="51" t="s">
        <v>110</v>
      </c>
      <c r="K29" s="51"/>
    </row>
    <row r="30" spans="1:11" s="7" customFormat="1" ht="12.75" customHeight="1" x14ac:dyDescent="0.15">
      <c r="A30" s="227" t="s">
        <v>325</v>
      </c>
      <c r="B30" s="227">
        <v>6364</v>
      </c>
      <c r="C30" s="51" t="s">
        <v>327</v>
      </c>
      <c r="D30" s="227" t="s">
        <v>328</v>
      </c>
      <c r="E30" s="228" t="s">
        <v>295</v>
      </c>
      <c r="F30" s="228" t="s">
        <v>299</v>
      </c>
      <c r="G30" s="229" t="s">
        <v>85</v>
      </c>
      <c r="H30" s="229" t="s">
        <v>68</v>
      </c>
      <c r="I30" s="229" t="s">
        <v>85</v>
      </c>
      <c r="J30" s="229" t="s">
        <v>137</v>
      </c>
      <c r="K30" s="51"/>
    </row>
    <row r="31" spans="1:11" s="7" customFormat="1" ht="12.75" customHeight="1" x14ac:dyDescent="0.15">
      <c r="A31" s="227" t="s">
        <v>325</v>
      </c>
      <c r="B31" s="227">
        <v>6372</v>
      </c>
      <c r="C31" s="51" t="s">
        <v>329</v>
      </c>
      <c r="D31" s="227" t="s">
        <v>294</v>
      </c>
      <c r="E31" s="228" t="s">
        <v>293</v>
      </c>
      <c r="F31" s="228" t="s">
        <v>299</v>
      </c>
      <c r="G31" s="229" t="s">
        <v>68</v>
      </c>
      <c r="H31" s="229" t="s">
        <v>68</v>
      </c>
      <c r="I31" s="229" t="s">
        <v>85</v>
      </c>
      <c r="J31" s="229" t="s">
        <v>110</v>
      </c>
      <c r="K31" s="51"/>
    </row>
    <row r="32" spans="1:11" s="7" customFormat="1" ht="12.75" customHeight="1" x14ac:dyDescent="0.15">
      <c r="A32" s="227" t="s">
        <v>325</v>
      </c>
      <c r="B32" s="227">
        <v>6327</v>
      </c>
      <c r="C32" s="51" t="s">
        <v>330</v>
      </c>
      <c r="D32" s="227" t="s">
        <v>292</v>
      </c>
      <c r="E32" s="228" t="s">
        <v>295</v>
      </c>
      <c r="F32" s="228" t="s">
        <v>299</v>
      </c>
      <c r="G32" s="229" t="s">
        <v>68</v>
      </c>
      <c r="H32" s="229" t="s">
        <v>68</v>
      </c>
      <c r="I32" s="51" t="s">
        <v>137</v>
      </c>
      <c r="J32" s="229" t="s">
        <v>110</v>
      </c>
      <c r="K32" s="51"/>
    </row>
    <row r="33" spans="1:11" s="7" customFormat="1" ht="12.75" customHeight="1" x14ac:dyDescent="0.15">
      <c r="A33" s="227" t="s">
        <v>325</v>
      </c>
      <c r="B33" s="227">
        <v>6373</v>
      </c>
      <c r="C33" s="51" t="s">
        <v>331</v>
      </c>
      <c r="D33" s="227" t="s">
        <v>292</v>
      </c>
      <c r="E33" s="228" t="s">
        <v>295</v>
      </c>
      <c r="F33" s="228" t="s">
        <v>299</v>
      </c>
      <c r="G33" s="229" t="s">
        <v>68</v>
      </c>
      <c r="H33" s="229" t="s">
        <v>68</v>
      </c>
      <c r="I33" s="229" t="s">
        <v>85</v>
      </c>
      <c r="J33" s="229" t="s">
        <v>110</v>
      </c>
      <c r="K33" s="51"/>
    </row>
    <row r="34" spans="1:11" s="7" customFormat="1" ht="12.75" customHeight="1" x14ac:dyDescent="0.15">
      <c r="A34" s="227" t="s">
        <v>325</v>
      </c>
      <c r="B34" s="227">
        <v>1635</v>
      </c>
      <c r="C34" s="51" t="s">
        <v>301</v>
      </c>
      <c r="D34" s="227" t="s">
        <v>292</v>
      </c>
      <c r="E34" s="228" t="s">
        <v>295</v>
      </c>
      <c r="F34" s="228" t="s">
        <v>299</v>
      </c>
      <c r="G34" s="229" t="s">
        <v>85</v>
      </c>
      <c r="H34" s="229" t="s">
        <v>68</v>
      </c>
      <c r="I34" s="51" t="s">
        <v>85</v>
      </c>
      <c r="J34" s="229" t="s">
        <v>110</v>
      </c>
      <c r="K34" s="51"/>
    </row>
    <row r="35" spans="1:11" s="7" customFormat="1" ht="12.75" customHeight="1" x14ac:dyDescent="0.15">
      <c r="A35" s="227" t="s">
        <v>325</v>
      </c>
      <c r="B35" s="227">
        <v>1874</v>
      </c>
      <c r="C35" s="51" t="s">
        <v>332</v>
      </c>
      <c r="D35" s="227" t="s">
        <v>292</v>
      </c>
      <c r="E35" s="228" t="s">
        <v>293</v>
      </c>
      <c r="F35" s="228" t="s">
        <v>299</v>
      </c>
      <c r="G35" s="229" t="s">
        <v>68</v>
      </c>
      <c r="H35" s="229" t="s">
        <v>132</v>
      </c>
      <c r="I35" s="229" t="s">
        <v>68</v>
      </c>
      <c r="J35" s="51" t="s">
        <v>137</v>
      </c>
      <c r="K35" s="51"/>
    </row>
    <row r="36" spans="1:11" s="7" customFormat="1" ht="12.75" customHeight="1" x14ac:dyDescent="0.15">
      <c r="A36" s="227" t="s">
        <v>325</v>
      </c>
      <c r="B36" s="227">
        <v>1643</v>
      </c>
      <c r="C36" s="51" t="s">
        <v>333</v>
      </c>
      <c r="D36" s="227" t="s">
        <v>296</v>
      </c>
      <c r="E36" s="228" t="s">
        <v>293</v>
      </c>
      <c r="F36" s="228" t="s">
        <v>299</v>
      </c>
      <c r="G36" s="229" t="s">
        <v>68</v>
      </c>
      <c r="H36" s="229" t="s">
        <v>68</v>
      </c>
      <c r="I36" s="229" t="s">
        <v>156</v>
      </c>
      <c r="J36" s="229" t="s">
        <v>110</v>
      </c>
      <c r="K36" s="51"/>
    </row>
    <row r="37" spans="1:11" s="7" customFormat="1" ht="12.75" customHeight="1" x14ac:dyDescent="0.15">
      <c r="A37" s="227" t="s">
        <v>325</v>
      </c>
      <c r="B37" s="227">
        <v>1948</v>
      </c>
      <c r="C37" s="51" t="s">
        <v>306</v>
      </c>
      <c r="D37" s="227" t="s">
        <v>292</v>
      </c>
      <c r="E37" s="228" t="s">
        <v>295</v>
      </c>
      <c r="F37" s="227" t="s">
        <v>299</v>
      </c>
      <c r="G37" s="229" t="s">
        <v>159</v>
      </c>
      <c r="H37" s="75" t="s">
        <v>159</v>
      </c>
      <c r="I37" s="229" t="s">
        <v>93</v>
      </c>
      <c r="J37" s="229" t="s">
        <v>394</v>
      </c>
      <c r="K37" s="51"/>
    </row>
    <row r="38" spans="1:11" s="7" customFormat="1" ht="12.75" customHeight="1" x14ac:dyDescent="0.15">
      <c r="A38" s="227" t="s">
        <v>325</v>
      </c>
      <c r="B38" s="227">
        <v>6368</v>
      </c>
      <c r="C38" s="51" t="s">
        <v>334</v>
      </c>
      <c r="D38" s="227" t="s">
        <v>294</v>
      </c>
      <c r="E38" s="228" t="s">
        <v>295</v>
      </c>
      <c r="F38" s="228" t="s">
        <v>299</v>
      </c>
      <c r="G38" s="51" t="s">
        <v>145</v>
      </c>
      <c r="H38" s="229" t="s">
        <v>132</v>
      </c>
      <c r="I38" s="51" t="s">
        <v>145</v>
      </c>
      <c r="J38" s="229" t="s">
        <v>459</v>
      </c>
      <c r="K38" s="51"/>
    </row>
    <row r="39" spans="1:11" s="7" customFormat="1" ht="12.75" customHeight="1" x14ac:dyDescent="0.15">
      <c r="A39" s="227" t="s">
        <v>325</v>
      </c>
      <c r="B39" s="227">
        <v>2988</v>
      </c>
      <c r="C39" s="51" t="s">
        <v>310</v>
      </c>
      <c r="D39" s="227" t="s">
        <v>296</v>
      </c>
      <c r="E39" s="228" t="s">
        <v>295</v>
      </c>
      <c r="F39" s="228" t="s">
        <v>299</v>
      </c>
      <c r="G39" s="229" t="s">
        <v>110</v>
      </c>
      <c r="H39" s="229" t="s">
        <v>68</v>
      </c>
      <c r="I39" s="229" t="s">
        <v>110</v>
      </c>
      <c r="J39" s="51" t="s">
        <v>137</v>
      </c>
      <c r="K39" s="51"/>
    </row>
    <row r="40" spans="1:11" s="7" customFormat="1" ht="12.75" customHeight="1" x14ac:dyDescent="0.15">
      <c r="A40" s="227" t="s">
        <v>325</v>
      </c>
      <c r="B40" s="227">
        <v>5134</v>
      </c>
      <c r="C40" s="51" t="s">
        <v>335</v>
      </c>
      <c r="D40" s="227" t="s">
        <v>296</v>
      </c>
      <c r="E40" s="228" t="s">
        <v>293</v>
      </c>
      <c r="F40" s="228" t="s">
        <v>299</v>
      </c>
      <c r="G40" s="229" t="s">
        <v>110</v>
      </c>
      <c r="H40" s="229" t="s">
        <v>132</v>
      </c>
      <c r="I40" s="229" t="s">
        <v>68</v>
      </c>
      <c r="J40" s="51" t="s">
        <v>159</v>
      </c>
      <c r="K40" s="51"/>
    </row>
    <row r="41" spans="1:11" s="7" customFormat="1" ht="12.75" customHeight="1" x14ac:dyDescent="0.15">
      <c r="A41" s="227" t="s">
        <v>325</v>
      </c>
      <c r="B41" s="227">
        <v>1869</v>
      </c>
      <c r="C41" s="51" t="s">
        <v>336</v>
      </c>
      <c r="D41" s="227" t="s">
        <v>296</v>
      </c>
      <c r="E41" s="228" t="s">
        <v>293</v>
      </c>
      <c r="F41" s="228" t="s">
        <v>299</v>
      </c>
      <c r="G41" s="229" t="s">
        <v>110</v>
      </c>
      <c r="H41" s="229" t="s">
        <v>132</v>
      </c>
      <c r="I41" s="229" t="s">
        <v>110</v>
      </c>
      <c r="J41" s="229" t="s">
        <v>145</v>
      </c>
      <c r="K41" s="51"/>
    </row>
    <row r="42" spans="1:11" s="7" customFormat="1" ht="12.75" customHeight="1" x14ac:dyDescent="0.15">
      <c r="A42" s="227" t="s">
        <v>325</v>
      </c>
      <c r="B42" s="227">
        <v>6374</v>
      </c>
      <c r="C42" s="51" t="s">
        <v>337</v>
      </c>
      <c r="D42" s="227" t="s">
        <v>296</v>
      </c>
      <c r="E42" s="228" t="s">
        <v>295</v>
      </c>
      <c r="F42" s="228" t="s">
        <v>299</v>
      </c>
      <c r="G42" s="229" t="s">
        <v>68</v>
      </c>
      <c r="H42" s="229" t="s">
        <v>68</v>
      </c>
      <c r="I42" s="229" t="s">
        <v>110</v>
      </c>
      <c r="J42" s="229" t="s">
        <v>137</v>
      </c>
      <c r="K42" s="51"/>
    </row>
    <row r="43" spans="1:11" s="7" customFormat="1" ht="12.75" customHeight="1" x14ac:dyDescent="0.15">
      <c r="A43" s="227" t="s">
        <v>325</v>
      </c>
      <c r="B43" s="227">
        <v>4618</v>
      </c>
      <c r="C43" s="51" t="s">
        <v>338</v>
      </c>
      <c r="D43" s="227" t="s">
        <v>294</v>
      </c>
      <c r="E43" s="228" t="s">
        <v>293</v>
      </c>
      <c r="F43" s="228" t="s">
        <v>299</v>
      </c>
      <c r="G43" s="287" t="s">
        <v>85</v>
      </c>
      <c r="H43" s="229" t="s">
        <v>68</v>
      </c>
      <c r="I43" s="287" t="s">
        <v>85</v>
      </c>
      <c r="J43" s="51" t="s">
        <v>137</v>
      </c>
      <c r="K43" s="51"/>
    </row>
    <row r="44" spans="1:11" s="7" customFormat="1" ht="12.75" customHeight="1" x14ac:dyDescent="0.15">
      <c r="A44" s="227" t="s">
        <v>325</v>
      </c>
      <c r="B44" s="227">
        <v>1876</v>
      </c>
      <c r="C44" s="51" t="s">
        <v>339</v>
      </c>
      <c r="D44" s="227" t="s">
        <v>292</v>
      </c>
      <c r="E44" s="228" t="s">
        <v>293</v>
      </c>
      <c r="F44" s="228" t="s">
        <v>299</v>
      </c>
      <c r="G44" s="229" t="s">
        <v>68</v>
      </c>
      <c r="H44" s="229" t="s">
        <v>68</v>
      </c>
      <c r="I44" s="51" t="s">
        <v>137</v>
      </c>
      <c r="J44" s="229" t="s">
        <v>110</v>
      </c>
      <c r="K44" s="51"/>
    </row>
    <row r="45" spans="1:11" s="7" customFormat="1" ht="12.75" customHeight="1" x14ac:dyDescent="0.15">
      <c r="A45" s="227" t="s">
        <v>325</v>
      </c>
      <c r="B45" s="227">
        <v>1875</v>
      </c>
      <c r="C45" s="51" t="s">
        <v>312</v>
      </c>
      <c r="D45" s="227" t="s">
        <v>296</v>
      </c>
      <c r="E45" s="228" t="s">
        <v>295</v>
      </c>
      <c r="F45" s="228" t="s">
        <v>299</v>
      </c>
      <c r="G45" s="229" t="s">
        <v>137</v>
      </c>
      <c r="H45" s="229" t="s">
        <v>68</v>
      </c>
      <c r="I45" s="51" t="s">
        <v>137</v>
      </c>
      <c r="J45" s="229" t="s">
        <v>110</v>
      </c>
      <c r="K45" s="51"/>
    </row>
    <row r="46" spans="1:11" s="7" customFormat="1" ht="12.75" customHeight="1" x14ac:dyDescent="0.15">
      <c r="A46" s="227" t="s">
        <v>325</v>
      </c>
      <c r="B46" s="227">
        <v>6375</v>
      </c>
      <c r="C46" s="51" t="s">
        <v>340</v>
      </c>
      <c r="D46" s="227" t="s">
        <v>296</v>
      </c>
      <c r="E46" s="228" t="s">
        <v>295</v>
      </c>
      <c r="F46" s="228" t="s">
        <v>299</v>
      </c>
      <c r="G46" s="229" t="s">
        <v>137</v>
      </c>
      <c r="H46" s="229" t="s">
        <v>68</v>
      </c>
      <c r="I46" s="51" t="s">
        <v>137</v>
      </c>
      <c r="J46" s="229" t="s">
        <v>110</v>
      </c>
      <c r="K46" s="51"/>
    </row>
    <row r="47" spans="1:11" s="7" customFormat="1" ht="12.75" customHeight="1" x14ac:dyDescent="0.15">
      <c r="A47" s="227" t="s">
        <v>325</v>
      </c>
      <c r="B47" s="227">
        <v>2980</v>
      </c>
      <c r="C47" s="51" t="s">
        <v>313</v>
      </c>
      <c r="D47" s="227" t="s">
        <v>294</v>
      </c>
      <c r="E47" s="228" t="s">
        <v>293</v>
      </c>
      <c r="F47" s="228" t="s">
        <v>299</v>
      </c>
      <c r="G47" s="229" t="s">
        <v>132</v>
      </c>
      <c r="H47" s="229" t="s">
        <v>132</v>
      </c>
      <c r="I47" s="229" t="s">
        <v>236</v>
      </c>
      <c r="J47" s="229" t="s">
        <v>159</v>
      </c>
      <c r="K47" s="51"/>
    </row>
    <row r="48" spans="1:11" s="7" customFormat="1" ht="12.75" customHeight="1" x14ac:dyDescent="0.15">
      <c r="A48" s="227" t="s">
        <v>325</v>
      </c>
      <c r="B48" s="227">
        <v>2982</v>
      </c>
      <c r="C48" s="51" t="s">
        <v>314</v>
      </c>
      <c r="D48" s="227" t="s">
        <v>292</v>
      </c>
      <c r="E48" s="228" t="s">
        <v>295</v>
      </c>
      <c r="F48" s="228" t="s">
        <v>299</v>
      </c>
      <c r="G48" s="229" t="s">
        <v>132</v>
      </c>
      <c r="H48" s="229" t="s">
        <v>132</v>
      </c>
      <c r="I48" s="229" t="s">
        <v>236</v>
      </c>
      <c r="J48" s="229" t="s">
        <v>459</v>
      </c>
      <c r="K48" s="51"/>
    </row>
    <row r="49" spans="1:11" s="7" customFormat="1" ht="12.75" customHeight="1" x14ac:dyDescent="0.15">
      <c r="A49" s="227" t="s">
        <v>325</v>
      </c>
      <c r="B49" s="227">
        <v>2535</v>
      </c>
      <c r="C49" s="51" t="s">
        <v>316</v>
      </c>
      <c r="D49" s="227" t="s">
        <v>292</v>
      </c>
      <c r="E49" s="228" t="s">
        <v>293</v>
      </c>
      <c r="F49" s="227" t="s">
        <v>299</v>
      </c>
      <c r="G49" s="229" t="s">
        <v>236</v>
      </c>
      <c r="H49" s="229" t="s">
        <v>132</v>
      </c>
      <c r="I49" s="229" t="s">
        <v>236</v>
      </c>
      <c r="J49" s="229" t="s">
        <v>159</v>
      </c>
      <c r="K49" s="51"/>
    </row>
    <row r="50" spans="1:11" s="7" customFormat="1" ht="12.75" customHeight="1" x14ac:dyDescent="0.15">
      <c r="A50" s="227" t="s">
        <v>325</v>
      </c>
      <c r="B50" s="289">
        <v>1894</v>
      </c>
      <c r="C50" s="290" t="s">
        <v>320</v>
      </c>
      <c r="D50" s="227" t="s">
        <v>294</v>
      </c>
      <c r="E50" s="228" t="s">
        <v>295</v>
      </c>
      <c r="F50" s="228" t="s">
        <v>299</v>
      </c>
      <c r="G50" s="229" t="s">
        <v>123</v>
      </c>
      <c r="H50" s="229" t="s">
        <v>68</v>
      </c>
      <c r="I50" s="229" t="s">
        <v>123</v>
      </c>
      <c r="J50" s="51" t="s">
        <v>85</v>
      </c>
      <c r="K50" s="51"/>
    </row>
    <row r="51" spans="1:11" s="7" customFormat="1" ht="12.75" customHeight="1" x14ac:dyDescent="0.15">
      <c r="A51" s="227" t="s">
        <v>325</v>
      </c>
      <c r="B51" s="227">
        <v>6392</v>
      </c>
      <c r="C51" s="51" t="s">
        <v>321</v>
      </c>
      <c r="D51" s="227" t="s">
        <v>294</v>
      </c>
      <c r="E51" s="228" t="s">
        <v>293</v>
      </c>
      <c r="F51" s="228" t="s">
        <v>299</v>
      </c>
      <c r="G51" s="229" t="s">
        <v>123</v>
      </c>
      <c r="H51" s="229" t="s">
        <v>68</v>
      </c>
      <c r="I51" s="229" t="s">
        <v>123</v>
      </c>
      <c r="J51" s="51" t="s">
        <v>85</v>
      </c>
      <c r="K51" s="51"/>
    </row>
    <row r="52" spans="1:11" s="7" customFormat="1" ht="12.75" customHeight="1" x14ac:dyDescent="0.15">
      <c r="A52" s="227" t="s">
        <v>325</v>
      </c>
      <c r="B52" s="227">
        <v>2530</v>
      </c>
      <c r="C52" s="51" t="s">
        <v>323</v>
      </c>
      <c r="D52" s="227" t="s">
        <v>294</v>
      </c>
      <c r="E52" s="228" t="s">
        <v>295</v>
      </c>
      <c r="F52" s="228" t="s">
        <v>299</v>
      </c>
      <c r="G52" s="229" t="s">
        <v>459</v>
      </c>
      <c r="H52" s="229" t="s">
        <v>132</v>
      </c>
      <c r="I52" s="229" t="s">
        <v>459</v>
      </c>
      <c r="J52" s="229" t="s">
        <v>145</v>
      </c>
      <c r="K52" s="51"/>
    </row>
    <row r="53" spans="1:11" s="7" customFormat="1" ht="12.75" customHeight="1" x14ac:dyDescent="0.15">
      <c r="A53" s="227" t="s">
        <v>325</v>
      </c>
      <c r="B53" s="227">
        <v>1636</v>
      </c>
      <c r="C53" s="51" t="s">
        <v>46</v>
      </c>
      <c r="D53" s="227" t="s">
        <v>292</v>
      </c>
      <c r="E53" s="228" t="s">
        <v>293</v>
      </c>
      <c r="F53" s="228" t="s">
        <v>299</v>
      </c>
      <c r="G53" s="51" t="s">
        <v>145</v>
      </c>
      <c r="H53" s="75" t="s">
        <v>159</v>
      </c>
      <c r="I53" s="51" t="s">
        <v>145</v>
      </c>
      <c r="J53" s="229" t="s">
        <v>93</v>
      </c>
      <c r="K53" s="51"/>
    </row>
    <row r="54" spans="1:11" s="7" customFormat="1" ht="12.75" customHeight="1" x14ac:dyDescent="0.15">
      <c r="A54" s="372"/>
      <c r="B54" s="372"/>
      <c r="C54" s="372"/>
      <c r="D54" s="372"/>
      <c r="E54" s="372"/>
      <c r="F54" s="372"/>
      <c r="G54" s="372"/>
      <c r="H54" s="372"/>
      <c r="I54" s="372"/>
      <c r="J54" s="372"/>
      <c r="K54" s="372"/>
    </row>
    <row r="55" spans="1:11" s="7" customFormat="1" ht="12.75" customHeight="1" x14ac:dyDescent="0.15">
      <c r="A55" s="227" t="s">
        <v>341</v>
      </c>
      <c r="B55" s="227"/>
      <c r="C55" s="51" t="s">
        <v>460</v>
      </c>
      <c r="D55" s="227" t="s">
        <v>304</v>
      </c>
      <c r="E55" s="228" t="s">
        <v>293</v>
      </c>
      <c r="F55" s="228" t="s">
        <v>299</v>
      </c>
      <c r="G55" s="287" t="s">
        <v>85</v>
      </c>
      <c r="H55" s="51" t="s">
        <v>68</v>
      </c>
      <c r="I55" s="287" t="s">
        <v>85</v>
      </c>
      <c r="J55" s="51" t="s">
        <v>110</v>
      </c>
      <c r="K55" s="51"/>
    </row>
    <row r="56" spans="1:11" s="7" customFormat="1" ht="12.75" customHeight="1" x14ac:dyDescent="0.15">
      <c r="A56" s="227" t="s">
        <v>341</v>
      </c>
      <c r="B56" s="227"/>
      <c r="C56" s="51" t="s">
        <v>50</v>
      </c>
      <c r="D56" s="227" t="s">
        <v>292</v>
      </c>
      <c r="E56" s="228" t="s">
        <v>293</v>
      </c>
      <c r="F56" s="228" t="s">
        <v>342</v>
      </c>
      <c r="G56" s="51" t="s">
        <v>237</v>
      </c>
      <c r="H56" s="75" t="s">
        <v>159</v>
      </c>
      <c r="I56" s="51" t="s">
        <v>237</v>
      </c>
      <c r="J56" s="51" t="s">
        <v>297</v>
      </c>
      <c r="K56" s="51"/>
    </row>
    <row r="57" spans="1:11" s="7" customFormat="1" ht="12.75" customHeight="1" x14ac:dyDescent="0.15">
      <c r="A57" s="227" t="s">
        <v>341</v>
      </c>
      <c r="B57" s="227"/>
      <c r="C57" s="51" t="s">
        <v>677</v>
      </c>
      <c r="D57" s="227" t="s">
        <v>296</v>
      </c>
      <c r="E57" s="228" t="s">
        <v>293</v>
      </c>
      <c r="F57" s="228" t="s">
        <v>342</v>
      </c>
      <c r="G57" s="51" t="s">
        <v>237</v>
      </c>
      <c r="H57" s="75" t="s">
        <v>159</v>
      </c>
      <c r="I57" s="51" t="s">
        <v>237</v>
      </c>
      <c r="J57" s="51" t="s">
        <v>297</v>
      </c>
      <c r="K57" s="51"/>
    </row>
    <row r="58" spans="1:11" s="7" customFormat="1" ht="12.75" customHeight="1" x14ac:dyDescent="0.15">
      <c r="A58" s="227" t="s">
        <v>341</v>
      </c>
      <c r="B58" s="227">
        <v>4612</v>
      </c>
      <c r="C58" s="51" t="s">
        <v>344</v>
      </c>
      <c r="D58" s="227" t="s">
        <v>304</v>
      </c>
      <c r="E58" s="228" t="s">
        <v>293</v>
      </c>
      <c r="F58" s="228" t="s">
        <v>299</v>
      </c>
      <c r="G58" s="229" t="s">
        <v>159</v>
      </c>
      <c r="H58" s="75" t="s">
        <v>159</v>
      </c>
      <c r="I58" s="51" t="s">
        <v>93</v>
      </c>
      <c r="J58" s="51" t="s">
        <v>394</v>
      </c>
      <c r="K58" s="51"/>
    </row>
    <row r="59" spans="1:11" s="7" customFormat="1" ht="12.75" customHeight="1" x14ac:dyDescent="0.15">
      <c r="A59" s="227" t="s">
        <v>341</v>
      </c>
      <c r="B59" s="227">
        <v>4614</v>
      </c>
      <c r="C59" s="51" t="s">
        <v>345</v>
      </c>
      <c r="D59" s="227" t="s">
        <v>292</v>
      </c>
      <c r="E59" s="228" t="s">
        <v>295</v>
      </c>
      <c r="F59" s="228" t="s">
        <v>299</v>
      </c>
      <c r="G59" s="287" t="s">
        <v>394</v>
      </c>
      <c r="H59" s="75" t="s">
        <v>159</v>
      </c>
      <c r="I59" s="287" t="s">
        <v>394</v>
      </c>
      <c r="J59" s="51" t="s">
        <v>93</v>
      </c>
      <c r="K59" s="51"/>
    </row>
    <row r="60" spans="1:11" s="7" customFormat="1" ht="12.75" customHeight="1" x14ac:dyDescent="0.15">
      <c r="A60" s="227" t="s">
        <v>341</v>
      </c>
      <c r="B60" s="227"/>
      <c r="C60" s="51" t="s">
        <v>472</v>
      </c>
      <c r="D60" s="227" t="s">
        <v>304</v>
      </c>
      <c r="E60" s="228" t="s">
        <v>295</v>
      </c>
      <c r="F60" s="228" t="s">
        <v>299</v>
      </c>
      <c r="G60" s="229" t="s">
        <v>393</v>
      </c>
      <c r="H60" s="51" t="s">
        <v>132</v>
      </c>
      <c r="I60" s="229" t="s">
        <v>393</v>
      </c>
      <c r="J60" s="229" t="s">
        <v>159</v>
      </c>
      <c r="K60" s="51"/>
    </row>
    <row r="61" spans="1:11" s="7" customFormat="1" ht="12.75" customHeight="1" x14ac:dyDescent="0.15">
      <c r="A61" s="227" t="s">
        <v>341</v>
      </c>
      <c r="B61" s="227"/>
      <c r="C61" s="51" t="s">
        <v>473</v>
      </c>
      <c r="D61" s="227" t="s">
        <v>304</v>
      </c>
      <c r="E61" s="228" t="s">
        <v>293</v>
      </c>
      <c r="F61" s="228" t="s">
        <v>299</v>
      </c>
      <c r="G61" s="229" t="s">
        <v>542</v>
      </c>
      <c r="H61" s="51" t="s">
        <v>132</v>
      </c>
      <c r="I61" s="229" t="s">
        <v>542</v>
      </c>
      <c r="J61" s="229" t="s">
        <v>159</v>
      </c>
      <c r="K61" s="51"/>
    </row>
    <row r="62" spans="1:11" s="7" customFormat="1" ht="12.75" customHeight="1" x14ac:dyDescent="0.15">
      <c r="A62" s="227" t="s">
        <v>341</v>
      </c>
      <c r="B62" s="227"/>
      <c r="C62" s="51" t="s">
        <v>461</v>
      </c>
      <c r="D62" s="227" t="s">
        <v>304</v>
      </c>
      <c r="E62" s="228" t="s">
        <v>293</v>
      </c>
      <c r="F62" s="228" t="s">
        <v>299</v>
      </c>
      <c r="G62" s="287" t="s">
        <v>394</v>
      </c>
      <c r="H62" s="75" t="s">
        <v>159</v>
      </c>
      <c r="I62" s="287" t="s">
        <v>394</v>
      </c>
      <c r="J62" s="51" t="s">
        <v>145</v>
      </c>
      <c r="K62" s="51"/>
    </row>
    <row r="63" spans="1:11" s="7" customFormat="1" ht="12.75" customHeight="1" x14ac:dyDescent="0.15">
      <c r="A63" s="227" t="s">
        <v>341</v>
      </c>
      <c r="B63" s="227"/>
      <c r="C63" s="51" t="s">
        <v>462</v>
      </c>
      <c r="D63" s="227" t="s">
        <v>292</v>
      </c>
      <c r="E63" s="228" t="s">
        <v>295</v>
      </c>
      <c r="F63" s="228" t="s">
        <v>299</v>
      </c>
      <c r="G63" s="51" t="s">
        <v>145</v>
      </c>
      <c r="H63" s="75" t="s">
        <v>159</v>
      </c>
      <c r="I63" s="51" t="s">
        <v>145</v>
      </c>
      <c r="J63" s="51" t="s">
        <v>394</v>
      </c>
      <c r="K63" s="51"/>
    </row>
    <row r="64" spans="1:11" s="7" customFormat="1" ht="12.75" customHeight="1" x14ac:dyDescent="0.15">
      <c r="A64" s="227" t="s">
        <v>341</v>
      </c>
      <c r="B64" s="227">
        <v>4628</v>
      </c>
      <c r="C64" s="51" t="s">
        <v>49</v>
      </c>
      <c r="D64" s="227" t="s">
        <v>296</v>
      </c>
      <c r="E64" s="228" t="s">
        <v>293</v>
      </c>
      <c r="F64" s="228" t="s">
        <v>299</v>
      </c>
      <c r="G64" s="51" t="s">
        <v>121</v>
      </c>
      <c r="H64" s="75" t="s">
        <v>159</v>
      </c>
      <c r="I64" s="51" t="s">
        <v>121</v>
      </c>
      <c r="J64" s="51" t="s">
        <v>343</v>
      </c>
      <c r="K64" s="51"/>
    </row>
    <row r="65" spans="1:11" s="7" customFormat="1" ht="12.75" customHeight="1" x14ac:dyDescent="0.15">
      <c r="A65" s="227" t="s">
        <v>341</v>
      </c>
      <c r="B65" s="227">
        <v>1222</v>
      </c>
      <c r="C65" s="51" t="s">
        <v>347</v>
      </c>
      <c r="D65" s="227" t="s">
        <v>292</v>
      </c>
      <c r="E65" s="228" t="s">
        <v>295</v>
      </c>
      <c r="F65" s="228" t="s">
        <v>299</v>
      </c>
      <c r="G65" s="229" t="s">
        <v>459</v>
      </c>
      <c r="H65" s="229" t="s">
        <v>132</v>
      </c>
      <c r="I65" s="229" t="s">
        <v>459</v>
      </c>
      <c r="J65" s="51" t="s">
        <v>166</v>
      </c>
      <c r="K65" s="51"/>
    </row>
    <row r="66" spans="1:11" s="7" customFormat="1" ht="12.75" customHeight="1" x14ac:dyDescent="0.15">
      <c r="A66" s="227" t="s">
        <v>341</v>
      </c>
      <c r="B66" s="227">
        <v>4608</v>
      </c>
      <c r="C66" s="51" t="s">
        <v>348</v>
      </c>
      <c r="D66" s="227" t="s">
        <v>304</v>
      </c>
      <c r="E66" s="228" t="s">
        <v>295</v>
      </c>
      <c r="F66" s="228" t="s">
        <v>299</v>
      </c>
      <c r="G66" s="287" t="s">
        <v>190</v>
      </c>
      <c r="H66" s="75" t="s">
        <v>159</v>
      </c>
      <c r="I66" s="51" t="s">
        <v>190</v>
      </c>
      <c r="J66" s="51" t="s">
        <v>93</v>
      </c>
      <c r="K66" s="51"/>
    </row>
    <row r="67" spans="1:11" s="7" customFormat="1" ht="12.75" customHeight="1" x14ac:dyDescent="0.15">
      <c r="A67" s="227" t="s">
        <v>341</v>
      </c>
      <c r="B67" s="227">
        <v>4617</v>
      </c>
      <c r="C67" s="51" t="s">
        <v>349</v>
      </c>
      <c r="D67" s="227" t="s">
        <v>292</v>
      </c>
      <c r="E67" s="228" t="s">
        <v>293</v>
      </c>
      <c r="F67" s="228" t="s">
        <v>299</v>
      </c>
      <c r="G67" s="287" t="s">
        <v>190</v>
      </c>
      <c r="H67" s="51" t="s">
        <v>132</v>
      </c>
      <c r="I67" s="287" t="s">
        <v>190</v>
      </c>
      <c r="J67" s="51" t="s">
        <v>343</v>
      </c>
      <c r="K67" s="51"/>
    </row>
    <row r="68" spans="1:11" s="7" customFormat="1" ht="12.75" customHeight="1" x14ac:dyDescent="0.15">
      <c r="A68" s="227" t="s">
        <v>341</v>
      </c>
      <c r="B68" s="227">
        <v>4623</v>
      </c>
      <c r="C68" s="51" t="s">
        <v>350</v>
      </c>
      <c r="D68" s="227" t="s">
        <v>296</v>
      </c>
      <c r="E68" s="228" t="s">
        <v>293</v>
      </c>
      <c r="F68" s="228" t="s">
        <v>299</v>
      </c>
      <c r="G68" s="287" t="s">
        <v>132</v>
      </c>
      <c r="H68" s="75" t="s">
        <v>159</v>
      </c>
      <c r="I68" s="51" t="s">
        <v>132</v>
      </c>
      <c r="J68" s="51" t="s">
        <v>237</v>
      </c>
      <c r="K68" s="51"/>
    </row>
    <row r="69" spans="1:11" s="7" customFormat="1" ht="12.75" customHeight="1" x14ac:dyDescent="0.15">
      <c r="A69" s="227" t="s">
        <v>341</v>
      </c>
      <c r="B69" s="227">
        <v>4616</v>
      </c>
      <c r="C69" s="51" t="s">
        <v>351</v>
      </c>
      <c r="D69" s="227" t="s">
        <v>292</v>
      </c>
      <c r="E69" s="228" t="s">
        <v>295</v>
      </c>
      <c r="F69" s="228" t="s">
        <v>299</v>
      </c>
      <c r="G69" s="287" t="s">
        <v>178</v>
      </c>
      <c r="H69" s="75" t="s">
        <v>159</v>
      </c>
      <c r="I69" s="287" t="s">
        <v>178</v>
      </c>
      <c r="J69" s="51" t="s">
        <v>93</v>
      </c>
      <c r="K69" s="51"/>
    </row>
    <row r="70" spans="1:11" s="7" customFormat="1" ht="14" x14ac:dyDescent="0.15">
      <c r="A70" s="270" t="s">
        <v>341</v>
      </c>
      <c r="B70" s="270"/>
      <c r="C70" s="221" t="s">
        <v>463</v>
      </c>
      <c r="D70" s="270" t="s">
        <v>296</v>
      </c>
      <c r="E70" s="344" t="s">
        <v>295</v>
      </c>
      <c r="F70" s="344" t="s">
        <v>299</v>
      </c>
      <c r="G70" s="221" t="s">
        <v>237</v>
      </c>
      <c r="H70" s="221" t="s">
        <v>132</v>
      </c>
      <c r="I70" s="229" t="s">
        <v>315</v>
      </c>
      <c r="J70" s="229" t="s">
        <v>393</v>
      </c>
      <c r="K70" s="51"/>
    </row>
    <row r="71" spans="1:11" s="7" customFormat="1" ht="14" x14ac:dyDescent="0.15">
      <c r="A71" s="270" t="s">
        <v>341</v>
      </c>
      <c r="B71" s="270"/>
      <c r="C71" s="221" t="s">
        <v>464</v>
      </c>
      <c r="D71" s="270" t="s">
        <v>292</v>
      </c>
      <c r="E71" s="344" t="s">
        <v>295</v>
      </c>
      <c r="F71" s="344" t="s">
        <v>299</v>
      </c>
      <c r="G71" s="345" t="s">
        <v>93</v>
      </c>
      <c r="H71" s="281" t="s">
        <v>159</v>
      </c>
      <c r="I71" s="229" t="s">
        <v>93</v>
      </c>
      <c r="J71" s="229" t="s">
        <v>236</v>
      </c>
      <c r="K71" s="51"/>
    </row>
    <row r="72" spans="1:11" s="7" customFormat="1" ht="14" x14ac:dyDescent="0.15">
      <c r="A72" s="270" t="s">
        <v>341</v>
      </c>
      <c r="B72" s="270"/>
      <c r="C72" s="221" t="s">
        <v>676</v>
      </c>
      <c r="D72" s="270" t="s">
        <v>292</v>
      </c>
      <c r="E72" s="344" t="s">
        <v>293</v>
      </c>
      <c r="F72" s="344" t="s">
        <v>299</v>
      </c>
      <c r="G72" s="346" t="s">
        <v>394</v>
      </c>
      <c r="H72" s="281" t="s">
        <v>159</v>
      </c>
      <c r="I72" s="287" t="s">
        <v>394</v>
      </c>
      <c r="J72" s="229" t="s">
        <v>237</v>
      </c>
      <c r="K72" s="51"/>
    </row>
    <row r="73" spans="1:11" s="7" customFormat="1" x14ac:dyDescent="0.15">
      <c r="A73" s="372"/>
      <c r="B73" s="372"/>
      <c r="C73" s="372"/>
      <c r="D73" s="372"/>
      <c r="E73" s="372"/>
      <c r="F73" s="372"/>
      <c r="G73" s="372"/>
      <c r="H73" s="372"/>
      <c r="I73" s="372"/>
      <c r="J73" s="372"/>
      <c r="K73" s="372"/>
    </row>
    <row r="74" spans="1:11" s="51" customFormat="1" ht="12.75" customHeight="1" x14ac:dyDescent="0.15">
      <c r="A74" s="270" t="s">
        <v>352</v>
      </c>
      <c r="B74" s="344">
        <v>2975</v>
      </c>
      <c r="C74" s="221" t="s">
        <v>298</v>
      </c>
      <c r="D74" s="270" t="s">
        <v>296</v>
      </c>
      <c r="E74" s="344" t="s">
        <v>295</v>
      </c>
      <c r="F74" s="270" t="s">
        <v>299</v>
      </c>
      <c r="G74" s="221" t="s">
        <v>121</v>
      </c>
      <c r="H74" s="281" t="s">
        <v>159</v>
      </c>
      <c r="I74" s="229" t="s">
        <v>121</v>
      </c>
      <c r="J74" s="229" t="s">
        <v>343</v>
      </c>
    </row>
    <row r="75" spans="1:11" s="51" customFormat="1" ht="12.75" customHeight="1" x14ac:dyDescent="0.15">
      <c r="A75" s="227" t="s">
        <v>291</v>
      </c>
      <c r="B75" s="228">
        <v>2975</v>
      </c>
      <c r="C75" s="51" t="s">
        <v>298</v>
      </c>
      <c r="D75" s="227" t="s">
        <v>296</v>
      </c>
      <c r="E75" s="228" t="s">
        <v>295</v>
      </c>
      <c r="F75" s="227" t="s">
        <v>299</v>
      </c>
      <c r="G75" s="51" t="s">
        <v>121</v>
      </c>
      <c r="H75" s="51" t="s">
        <v>159</v>
      </c>
      <c r="I75" s="51" t="s">
        <v>121</v>
      </c>
      <c r="J75" s="229" t="s">
        <v>93</v>
      </c>
    </row>
    <row r="76" spans="1:11" s="51" customFormat="1" ht="12.75" customHeight="1" x14ac:dyDescent="0.15">
      <c r="A76" s="372"/>
      <c r="B76" s="372"/>
      <c r="C76" s="372"/>
      <c r="D76" s="372"/>
      <c r="E76" s="372"/>
      <c r="F76" s="372"/>
      <c r="G76" s="372"/>
      <c r="H76" s="372"/>
      <c r="I76" s="372"/>
      <c r="J76" s="372"/>
      <c r="K76" s="372"/>
    </row>
    <row r="77" spans="1:11" s="51" customFormat="1" ht="12.75" customHeight="1" x14ac:dyDescent="0.15">
      <c r="A77" s="270" t="s">
        <v>252</v>
      </c>
      <c r="B77" s="270"/>
      <c r="C77" s="221" t="s">
        <v>346</v>
      </c>
      <c r="D77" s="270" t="s">
        <v>304</v>
      </c>
      <c r="E77" s="344" t="s">
        <v>293</v>
      </c>
      <c r="F77" s="344" t="s">
        <v>299</v>
      </c>
      <c r="G77" s="346" t="s">
        <v>394</v>
      </c>
      <c r="H77" s="281" t="s">
        <v>159</v>
      </c>
      <c r="I77" s="287" t="s">
        <v>394</v>
      </c>
      <c r="J77" s="229" t="s">
        <v>145</v>
      </c>
    </row>
    <row r="78" spans="1:11" s="51" customFormat="1" ht="12" customHeight="1" x14ac:dyDescent="0.15">
      <c r="A78" s="270" t="s">
        <v>252</v>
      </c>
      <c r="B78" s="270"/>
      <c r="C78" s="221" t="s">
        <v>45</v>
      </c>
      <c r="D78" s="270" t="s">
        <v>304</v>
      </c>
      <c r="E78" s="344" t="s">
        <v>295</v>
      </c>
      <c r="F78" s="344" t="s">
        <v>299</v>
      </c>
      <c r="G78" s="345" t="s">
        <v>393</v>
      </c>
      <c r="H78" s="221" t="s">
        <v>132</v>
      </c>
      <c r="I78" s="229" t="s">
        <v>393</v>
      </c>
      <c r="J78" s="229" t="s">
        <v>159</v>
      </c>
    </row>
    <row r="79" spans="1:11" s="51" customFormat="1" ht="12" customHeight="1" x14ac:dyDescent="0.15">
      <c r="A79" s="270" t="s">
        <v>252</v>
      </c>
      <c r="B79" s="270"/>
      <c r="C79" s="221" t="s">
        <v>324</v>
      </c>
      <c r="D79" s="270" t="s">
        <v>296</v>
      </c>
      <c r="E79" s="344" t="s">
        <v>295</v>
      </c>
      <c r="F79" s="344" t="s">
        <v>299</v>
      </c>
      <c r="G79" s="221" t="s">
        <v>121</v>
      </c>
      <c r="H79" s="281" t="s">
        <v>159</v>
      </c>
      <c r="I79" s="229" t="s">
        <v>121</v>
      </c>
      <c r="J79" s="229" t="s">
        <v>343</v>
      </c>
    </row>
    <row r="80" spans="1:11" s="51" customFormat="1" ht="12" customHeight="1" x14ac:dyDescent="0.15">
      <c r="A80" s="372"/>
      <c r="B80" s="372"/>
      <c r="C80" s="372"/>
      <c r="D80" s="372"/>
      <c r="E80" s="372"/>
      <c r="F80" s="372"/>
      <c r="G80" s="372"/>
      <c r="H80" s="372"/>
      <c r="I80" s="372"/>
      <c r="J80" s="372"/>
      <c r="K80" s="372"/>
    </row>
    <row r="81" spans="1:11" s="7" customFormat="1" ht="12.75" customHeight="1" x14ac:dyDescent="0.15">
      <c r="A81" s="270" t="s">
        <v>353</v>
      </c>
      <c r="B81" s="270">
        <v>5261</v>
      </c>
      <c r="C81" s="221" t="s">
        <v>51</v>
      </c>
      <c r="D81" s="270" t="s">
        <v>294</v>
      </c>
      <c r="E81" s="228" t="s">
        <v>293</v>
      </c>
      <c r="F81" s="270" t="s">
        <v>299</v>
      </c>
      <c r="G81" s="221" t="s">
        <v>93</v>
      </c>
      <c r="H81" s="281" t="s">
        <v>159</v>
      </c>
      <c r="I81" s="51" t="s">
        <v>93</v>
      </c>
      <c r="J81" s="51" t="s">
        <v>394</v>
      </c>
      <c r="K81" s="51"/>
    </row>
    <row r="82" spans="1:11" s="7" customFormat="1" ht="12.75" customHeight="1" x14ac:dyDescent="0.15">
      <c r="A82" s="372"/>
      <c r="B82" s="372"/>
      <c r="C82" s="372"/>
      <c r="D82" s="372"/>
      <c r="E82" s="372"/>
      <c r="F82" s="372"/>
      <c r="G82" s="372"/>
      <c r="H82" s="372"/>
      <c r="I82" s="372"/>
      <c r="J82" s="372"/>
      <c r="K82" s="372"/>
    </row>
    <row r="83" spans="1:11" s="7" customFormat="1" ht="12.75" customHeight="1" x14ac:dyDescent="0.15">
      <c r="A83" s="270" t="s">
        <v>404</v>
      </c>
      <c r="B83" s="270"/>
      <c r="C83" s="221" t="s">
        <v>405</v>
      </c>
      <c r="D83" s="270" t="s">
        <v>294</v>
      </c>
      <c r="E83" s="344" t="s">
        <v>295</v>
      </c>
      <c r="F83" s="270" t="s">
        <v>299</v>
      </c>
      <c r="G83" s="221" t="s">
        <v>93</v>
      </c>
      <c r="H83" s="281" t="s">
        <v>159</v>
      </c>
      <c r="I83" s="51" t="s">
        <v>93</v>
      </c>
      <c r="J83" s="51" t="s">
        <v>394</v>
      </c>
      <c r="K83" s="51"/>
    </row>
    <row r="84" spans="1:11" s="7" customFormat="1" ht="12.75" customHeight="1" x14ac:dyDescent="0.15">
      <c r="A84" s="372"/>
      <c r="B84" s="372"/>
      <c r="C84" s="372"/>
      <c r="D84" s="372"/>
      <c r="E84" s="372"/>
      <c r="F84" s="372"/>
      <c r="G84" s="372"/>
      <c r="H84" s="372"/>
      <c r="I84" s="372"/>
      <c r="J84" s="372"/>
      <c r="K84" s="372"/>
    </row>
    <row r="85" spans="1:11" s="7" customFormat="1" ht="12.75" customHeight="1" x14ac:dyDescent="0.15">
      <c r="A85" s="270" t="s">
        <v>354</v>
      </c>
      <c r="B85" s="270"/>
      <c r="C85" s="221" t="s">
        <v>546</v>
      </c>
      <c r="D85" s="270" t="s">
        <v>294</v>
      </c>
      <c r="E85" s="344" t="s">
        <v>293</v>
      </c>
      <c r="F85" s="344" t="s">
        <v>299</v>
      </c>
      <c r="G85" s="221" t="s">
        <v>68</v>
      </c>
      <c r="H85" s="221" t="s">
        <v>68</v>
      </c>
      <c r="I85" s="51" t="s">
        <v>85</v>
      </c>
      <c r="J85" s="51" t="s">
        <v>110</v>
      </c>
      <c r="K85" s="51"/>
    </row>
    <row r="86" spans="1:11" s="7" customFormat="1" ht="12.75" customHeight="1" x14ac:dyDescent="0.15">
      <c r="A86" s="270" t="s">
        <v>354</v>
      </c>
      <c r="B86" s="270">
        <v>5289</v>
      </c>
      <c r="C86" s="221" t="s">
        <v>355</v>
      </c>
      <c r="D86" s="270" t="s">
        <v>294</v>
      </c>
      <c r="E86" s="344" t="s">
        <v>295</v>
      </c>
      <c r="F86" s="344" t="s">
        <v>299</v>
      </c>
      <c r="G86" s="221" t="s">
        <v>93</v>
      </c>
      <c r="H86" s="281" t="s">
        <v>159</v>
      </c>
      <c r="I86" s="51" t="s">
        <v>93</v>
      </c>
      <c r="J86" s="51" t="s">
        <v>394</v>
      </c>
      <c r="K86" s="51"/>
    </row>
    <row r="87" spans="1:11" s="7" customFormat="1" ht="12.75" customHeight="1" x14ac:dyDescent="0.15">
      <c r="A87" s="270" t="s">
        <v>354</v>
      </c>
      <c r="B87" s="270">
        <v>5288</v>
      </c>
      <c r="C87" s="221" t="s">
        <v>52</v>
      </c>
      <c r="D87" s="270" t="s">
        <v>294</v>
      </c>
      <c r="E87" s="344" t="s">
        <v>295</v>
      </c>
      <c r="F87" s="344" t="s">
        <v>299</v>
      </c>
      <c r="G87" s="221" t="s">
        <v>93</v>
      </c>
      <c r="H87" s="221" t="s">
        <v>132</v>
      </c>
      <c r="I87" s="51" t="s">
        <v>93</v>
      </c>
      <c r="J87" s="51" t="s">
        <v>356</v>
      </c>
      <c r="K87" s="51"/>
    </row>
    <row r="88" spans="1:11" s="7" customFormat="1" ht="12.75" customHeight="1" x14ac:dyDescent="0.15">
      <c r="A88" s="270" t="s">
        <v>354</v>
      </c>
      <c r="B88" s="270">
        <v>1636</v>
      </c>
      <c r="C88" s="221" t="s">
        <v>46</v>
      </c>
      <c r="D88" s="270" t="s">
        <v>294</v>
      </c>
      <c r="E88" s="344" t="s">
        <v>293</v>
      </c>
      <c r="F88" s="270" t="s">
        <v>299</v>
      </c>
      <c r="G88" s="281" t="s">
        <v>159</v>
      </c>
      <c r="H88" s="281" t="s">
        <v>159</v>
      </c>
      <c r="I88" s="51" t="s">
        <v>93</v>
      </c>
      <c r="J88" s="51" t="s">
        <v>394</v>
      </c>
      <c r="K88" s="51"/>
    </row>
    <row r="89" spans="1:11" s="7" customFormat="1" ht="12.75" customHeight="1" x14ac:dyDescent="0.15">
      <c r="A89" s="270" t="s">
        <v>354</v>
      </c>
      <c r="B89" s="270"/>
      <c r="C89" s="221" t="s">
        <v>554</v>
      </c>
      <c r="D89" s="270" t="s">
        <v>294</v>
      </c>
      <c r="E89" s="344" t="s">
        <v>293</v>
      </c>
      <c r="F89" s="270" t="s">
        <v>299</v>
      </c>
      <c r="G89" s="221" t="s">
        <v>236</v>
      </c>
      <c r="H89" s="281" t="s">
        <v>132</v>
      </c>
      <c r="I89" s="51" t="s">
        <v>236</v>
      </c>
      <c r="J89" s="51" t="s">
        <v>393</v>
      </c>
      <c r="K89" s="51"/>
    </row>
    <row r="90" spans="1:11" s="7" customFormat="1" ht="12.75" customHeight="1" x14ac:dyDescent="0.15">
      <c r="A90" s="270" t="s">
        <v>354</v>
      </c>
      <c r="B90" s="270"/>
      <c r="C90" s="221" t="s">
        <v>548</v>
      </c>
      <c r="D90" s="270" t="s">
        <v>292</v>
      </c>
      <c r="E90" s="344" t="s">
        <v>295</v>
      </c>
      <c r="F90" s="270" t="s">
        <v>299</v>
      </c>
      <c r="G90" s="281" t="s">
        <v>159</v>
      </c>
      <c r="H90" s="281" t="s">
        <v>159</v>
      </c>
      <c r="I90" s="51" t="s">
        <v>236</v>
      </c>
      <c r="J90" s="51" t="s">
        <v>132</v>
      </c>
      <c r="K90" s="51"/>
    </row>
    <row r="91" spans="1:11" s="7" customFormat="1" ht="12.75" customHeight="1" x14ac:dyDescent="0.15">
      <c r="A91" s="270" t="s">
        <v>354</v>
      </c>
      <c r="B91" s="270">
        <v>5033</v>
      </c>
      <c r="C91" s="221" t="s">
        <v>553</v>
      </c>
      <c r="D91" s="270" t="s">
        <v>292</v>
      </c>
      <c r="E91" s="344" t="s">
        <v>295</v>
      </c>
      <c r="F91" s="270" t="s">
        <v>299</v>
      </c>
      <c r="G91" s="221" t="s">
        <v>236</v>
      </c>
      <c r="H91" s="221" t="s">
        <v>132</v>
      </c>
      <c r="I91" s="51" t="s">
        <v>236</v>
      </c>
      <c r="J91" s="51" t="s">
        <v>393</v>
      </c>
      <c r="K91" s="51"/>
    </row>
    <row r="92" spans="1:11" s="7" customFormat="1" ht="12.75" customHeight="1" x14ac:dyDescent="0.15">
      <c r="A92" s="270" t="s">
        <v>354</v>
      </c>
      <c r="B92" s="270">
        <v>1295</v>
      </c>
      <c r="C92" s="221" t="s">
        <v>47</v>
      </c>
      <c r="D92" s="270" t="s">
        <v>292</v>
      </c>
      <c r="E92" s="344" t="s">
        <v>293</v>
      </c>
      <c r="F92" s="270" t="s">
        <v>299</v>
      </c>
      <c r="G92" s="221" t="s">
        <v>236</v>
      </c>
      <c r="H92" s="221" t="s">
        <v>132</v>
      </c>
      <c r="I92" s="51" t="s">
        <v>236</v>
      </c>
      <c r="J92" s="51" t="s">
        <v>393</v>
      </c>
      <c r="K92" s="51"/>
    </row>
    <row r="93" spans="1:11" s="7" customFormat="1" ht="12.75" customHeight="1" x14ac:dyDescent="0.15">
      <c r="A93" s="270" t="s">
        <v>354</v>
      </c>
      <c r="B93" s="270">
        <v>5293</v>
      </c>
      <c r="C93" s="221" t="s">
        <v>53</v>
      </c>
      <c r="D93" s="270" t="s">
        <v>292</v>
      </c>
      <c r="E93" s="344" t="s">
        <v>295</v>
      </c>
      <c r="F93" s="270" t="s">
        <v>299</v>
      </c>
      <c r="G93" s="221" t="s">
        <v>110</v>
      </c>
      <c r="H93" s="221" t="s">
        <v>68</v>
      </c>
      <c r="I93" s="51" t="s">
        <v>110</v>
      </c>
      <c r="J93" s="51" t="s">
        <v>85</v>
      </c>
      <c r="K93" s="51"/>
    </row>
    <row r="94" spans="1:11" s="7" customFormat="1" ht="12.75" customHeight="1" x14ac:dyDescent="0.15">
      <c r="A94" s="270" t="s">
        <v>354</v>
      </c>
      <c r="B94" s="270"/>
      <c r="C94" s="221" t="s">
        <v>549</v>
      </c>
      <c r="D94" s="270" t="s">
        <v>294</v>
      </c>
      <c r="E94" s="344" t="s">
        <v>293</v>
      </c>
      <c r="F94" s="270" t="s">
        <v>299</v>
      </c>
      <c r="G94" s="221" t="s">
        <v>236</v>
      </c>
      <c r="H94" s="221" t="s">
        <v>132</v>
      </c>
      <c r="I94" s="51" t="s">
        <v>236</v>
      </c>
      <c r="J94" s="51" t="s">
        <v>393</v>
      </c>
      <c r="K94" s="51"/>
    </row>
    <row r="95" spans="1:11" s="7" customFormat="1" ht="12.75" customHeight="1" x14ac:dyDescent="0.15">
      <c r="A95" s="270" t="s">
        <v>354</v>
      </c>
      <c r="B95" s="270"/>
      <c r="C95" s="221" t="s">
        <v>547</v>
      </c>
      <c r="D95" s="270" t="s">
        <v>294</v>
      </c>
      <c r="E95" s="344" t="s">
        <v>295</v>
      </c>
      <c r="F95" s="344" t="s">
        <v>299</v>
      </c>
      <c r="G95" s="221" t="s">
        <v>132</v>
      </c>
      <c r="H95" s="221" t="s">
        <v>132</v>
      </c>
      <c r="I95" s="51" t="s">
        <v>236</v>
      </c>
      <c r="J95" s="51" t="s">
        <v>393</v>
      </c>
      <c r="K95" s="51"/>
    </row>
    <row r="96" spans="1:11" s="7" customFormat="1" ht="12.75" customHeight="1" x14ac:dyDescent="0.15">
      <c r="A96" s="270" t="s">
        <v>354</v>
      </c>
      <c r="B96" s="270">
        <v>5290</v>
      </c>
      <c r="C96" s="221" t="s">
        <v>357</v>
      </c>
      <c r="D96" s="270" t="s">
        <v>294</v>
      </c>
      <c r="E96" s="344" t="s">
        <v>293</v>
      </c>
      <c r="F96" s="270" t="s">
        <v>299</v>
      </c>
      <c r="G96" s="221" t="s">
        <v>132</v>
      </c>
      <c r="H96" s="221" t="s">
        <v>132</v>
      </c>
      <c r="I96" s="51" t="s">
        <v>236</v>
      </c>
      <c r="J96" s="51" t="s">
        <v>356</v>
      </c>
      <c r="K96" s="51"/>
    </row>
    <row r="97" spans="1:11" s="7" customFormat="1" ht="12.75" customHeight="1" x14ac:dyDescent="0.15">
      <c r="A97" s="270" t="s">
        <v>354</v>
      </c>
      <c r="B97" s="270">
        <v>2535</v>
      </c>
      <c r="C97" s="221" t="s">
        <v>552</v>
      </c>
      <c r="D97" s="270" t="s">
        <v>292</v>
      </c>
      <c r="E97" s="344" t="s">
        <v>295</v>
      </c>
      <c r="F97" s="270" t="s">
        <v>299</v>
      </c>
      <c r="G97" s="221" t="s">
        <v>236</v>
      </c>
      <c r="H97" s="281" t="s">
        <v>132</v>
      </c>
      <c r="I97" s="51" t="s">
        <v>236</v>
      </c>
      <c r="J97" s="51" t="s">
        <v>393</v>
      </c>
      <c r="K97" s="51"/>
    </row>
    <row r="98" spans="1:11" s="7" customFormat="1" ht="12.75" customHeight="1" x14ac:dyDescent="0.15">
      <c r="A98" s="270" t="s">
        <v>354</v>
      </c>
      <c r="B98" s="270"/>
      <c r="C98" s="221" t="s">
        <v>550</v>
      </c>
      <c r="D98" s="270" t="s">
        <v>292</v>
      </c>
      <c r="E98" s="344" t="s">
        <v>295</v>
      </c>
      <c r="F98" s="270" t="s">
        <v>299</v>
      </c>
      <c r="G98" s="221" t="s">
        <v>236</v>
      </c>
      <c r="H98" s="221" t="s">
        <v>132</v>
      </c>
      <c r="I98" s="51" t="s">
        <v>236</v>
      </c>
      <c r="J98" s="51" t="s">
        <v>393</v>
      </c>
      <c r="K98" s="51"/>
    </row>
    <row r="99" spans="1:11" s="7" customFormat="1" ht="12.75" customHeight="1" x14ac:dyDescent="0.15">
      <c r="A99" s="270" t="s">
        <v>354</v>
      </c>
      <c r="B99" s="270"/>
      <c r="C99" s="221" t="s">
        <v>551</v>
      </c>
      <c r="D99" s="270" t="s">
        <v>294</v>
      </c>
      <c r="E99" s="344" t="s">
        <v>295</v>
      </c>
      <c r="F99" s="344" t="s">
        <v>299</v>
      </c>
      <c r="G99" s="221" t="s">
        <v>85</v>
      </c>
      <c r="H99" s="281" t="s">
        <v>68</v>
      </c>
      <c r="I99" s="51" t="s">
        <v>85</v>
      </c>
      <c r="J99" s="51" t="s">
        <v>236</v>
      </c>
      <c r="K99" s="51"/>
    </row>
    <row r="100" spans="1:11" s="7" customFormat="1" ht="12.75" customHeight="1" x14ac:dyDescent="0.15">
      <c r="A100" s="270" t="s">
        <v>359</v>
      </c>
      <c r="B100" s="270"/>
      <c r="C100" s="221" t="s">
        <v>53</v>
      </c>
      <c r="D100" s="270" t="s">
        <v>292</v>
      </c>
      <c r="E100" s="344" t="s">
        <v>295</v>
      </c>
      <c r="F100" s="270" t="s">
        <v>299</v>
      </c>
      <c r="G100" s="221" t="s">
        <v>110</v>
      </c>
      <c r="H100" s="221" t="s">
        <v>68</v>
      </c>
      <c r="I100" s="51" t="s">
        <v>110</v>
      </c>
      <c r="J100" s="51" t="s">
        <v>85</v>
      </c>
      <c r="K100" s="51"/>
    </row>
    <row r="101" spans="1:11" s="7" customFormat="1" ht="12.75" customHeight="1" x14ac:dyDescent="0.15">
      <c r="A101" s="270" t="s">
        <v>359</v>
      </c>
      <c r="B101" s="270"/>
      <c r="C101" s="221" t="s">
        <v>557</v>
      </c>
      <c r="D101" s="270" t="s">
        <v>292</v>
      </c>
      <c r="E101" s="344" t="s">
        <v>295</v>
      </c>
      <c r="F101" s="270" t="s">
        <v>299</v>
      </c>
      <c r="G101" s="221" t="s">
        <v>68</v>
      </c>
      <c r="H101" s="221" t="s">
        <v>68</v>
      </c>
      <c r="I101" s="51" t="s">
        <v>85</v>
      </c>
      <c r="J101" s="51" t="s">
        <v>110</v>
      </c>
      <c r="K101" s="51"/>
    </row>
    <row r="102" spans="1:11" s="7" customFormat="1" ht="12.75" customHeight="1" x14ac:dyDescent="0.15">
      <c r="A102" s="270" t="s">
        <v>359</v>
      </c>
      <c r="B102" s="270"/>
      <c r="C102" s="221" t="s">
        <v>553</v>
      </c>
      <c r="D102" s="270" t="s">
        <v>292</v>
      </c>
      <c r="E102" s="344" t="s">
        <v>295</v>
      </c>
      <c r="F102" s="270" t="s">
        <v>299</v>
      </c>
      <c r="G102" s="221" t="s">
        <v>85</v>
      </c>
      <c r="H102" s="221" t="s">
        <v>68</v>
      </c>
      <c r="I102" s="51" t="s">
        <v>85</v>
      </c>
      <c r="J102" s="51" t="s">
        <v>236</v>
      </c>
      <c r="K102" s="51"/>
    </row>
    <row r="103" spans="1:11" s="7" customFormat="1" ht="12.75" customHeight="1" x14ac:dyDescent="0.15">
      <c r="A103" s="270" t="s">
        <v>359</v>
      </c>
      <c r="B103" s="270"/>
      <c r="C103" s="281" t="s">
        <v>360</v>
      </c>
      <c r="D103" s="270" t="s">
        <v>294</v>
      </c>
      <c r="E103" s="344" t="s">
        <v>293</v>
      </c>
      <c r="F103" s="270" t="s">
        <v>299</v>
      </c>
      <c r="G103" s="221" t="s">
        <v>85</v>
      </c>
      <c r="H103" s="221" t="s">
        <v>68</v>
      </c>
      <c r="I103" s="51" t="s">
        <v>85</v>
      </c>
      <c r="J103" s="51" t="s">
        <v>137</v>
      </c>
      <c r="K103" s="51"/>
    </row>
    <row r="104" spans="1:11" s="7" customFormat="1" ht="12.75" customHeight="1" x14ac:dyDescent="0.15">
      <c r="A104" s="270" t="s">
        <v>359</v>
      </c>
      <c r="B104" s="270"/>
      <c r="C104" s="281" t="s">
        <v>330</v>
      </c>
      <c r="D104" s="270" t="s">
        <v>292</v>
      </c>
      <c r="E104" s="344" t="s">
        <v>295</v>
      </c>
      <c r="F104" s="270" t="s">
        <v>299</v>
      </c>
      <c r="G104" s="221" t="s">
        <v>68</v>
      </c>
      <c r="H104" s="221" t="s">
        <v>68</v>
      </c>
      <c r="I104" s="51" t="s">
        <v>85</v>
      </c>
      <c r="J104" s="51" t="s">
        <v>110</v>
      </c>
      <c r="K104" s="51"/>
    </row>
    <row r="105" spans="1:11" s="7" customFormat="1" ht="12.75" customHeight="1" x14ac:dyDescent="0.15">
      <c r="A105" s="270" t="s">
        <v>359</v>
      </c>
      <c r="B105" s="270"/>
      <c r="C105" s="221" t="s">
        <v>555</v>
      </c>
      <c r="D105" s="270" t="s">
        <v>294</v>
      </c>
      <c r="E105" s="344" t="s">
        <v>293</v>
      </c>
      <c r="F105" s="270" t="s">
        <v>299</v>
      </c>
      <c r="G105" s="221" t="s">
        <v>85</v>
      </c>
      <c r="H105" s="221" t="s">
        <v>68</v>
      </c>
      <c r="I105" s="51" t="s">
        <v>85</v>
      </c>
      <c r="J105" s="51" t="s">
        <v>110</v>
      </c>
      <c r="K105" s="51"/>
    </row>
    <row r="106" spans="1:11" s="7" customFormat="1" ht="12.75" customHeight="1" x14ac:dyDescent="0.15">
      <c r="A106" s="270" t="s">
        <v>359</v>
      </c>
      <c r="B106" s="270"/>
      <c r="C106" s="221" t="s">
        <v>361</v>
      </c>
      <c r="D106" s="270" t="s">
        <v>294</v>
      </c>
      <c r="E106" s="344" t="s">
        <v>293</v>
      </c>
      <c r="F106" s="270" t="s">
        <v>299</v>
      </c>
      <c r="G106" s="221" t="s">
        <v>159</v>
      </c>
      <c r="H106" s="281" t="s">
        <v>159</v>
      </c>
      <c r="I106" s="51" t="s">
        <v>145</v>
      </c>
      <c r="J106" s="51" t="s">
        <v>394</v>
      </c>
      <c r="K106" s="51"/>
    </row>
    <row r="107" spans="1:11" s="7" customFormat="1" ht="12.75" customHeight="1" x14ac:dyDescent="0.15">
      <c r="A107" s="270" t="s">
        <v>359</v>
      </c>
      <c r="B107" s="270"/>
      <c r="C107" s="221" t="s">
        <v>556</v>
      </c>
      <c r="D107" s="270" t="s">
        <v>292</v>
      </c>
      <c r="E107" s="344" t="s">
        <v>295</v>
      </c>
      <c r="F107" s="270" t="s">
        <v>299</v>
      </c>
      <c r="G107" s="221" t="s">
        <v>85</v>
      </c>
      <c r="H107" s="221" t="s">
        <v>68</v>
      </c>
      <c r="I107" s="51" t="s">
        <v>85</v>
      </c>
      <c r="J107" s="51" t="s">
        <v>110</v>
      </c>
      <c r="K107" s="51"/>
    </row>
    <row r="108" spans="1:11" s="7" customFormat="1" ht="12.75" customHeight="1" x14ac:dyDescent="0.15">
      <c r="A108" s="270" t="s">
        <v>359</v>
      </c>
      <c r="B108" s="270"/>
      <c r="C108" s="221" t="s">
        <v>551</v>
      </c>
      <c r="D108" s="270" t="s">
        <v>294</v>
      </c>
      <c r="E108" s="344" t="s">
        <v>295</v>
      </c>
      <c r="F108" s="344" t="s">
        <v>299</v>
      </c>
      <c r="G108" s="221" t="s">
        <v>85</v>
      </c>
      <c r="H108" s="281" t="s">
        <v>68</v>
      </c>
      <c r="I108" s="51" t="s">
        <v>85</v>
      </c>
      <c r="J108" s="51" t="s">
        <v>236</v>
      </c>
      <c r="K108" s="51"/>
    </row>
    <row r="109" spans="1:11" s="7" customFormat="1" ht="12.75" customHeight="1" x14ac:dyDescent="0.15">
      <c r="A109" s="270" t="s">
        <v>359</v>
      </c>
      <c r="B109" s="270"/>
      <c r="C109" s="221" t="s">
        <v>547</v>
      </c>
      <c r="D109" s="270" t="s">
        <v>294</v>
      </c>
      <c r="E109" s="344" t="s">
        <v>295</v>
      </c>
      <c r="F109" s="344" t="s">
        <v>299</v>
      </c>
      <c r="G109" s="221" t="s">
        <v>132</v>
      </c>
      <c r="H109" s="221" t="s">
        <v>132</v>
      </c>
      <c r="I109" s="51" t="s">
        <v>236</v>
      </c>
      <c r="J109" s="51" t="s">
        <v>393</v>
      </c>
      <c r="K109" s="51"/>
    </row>
    <row r="110" spans="1:11" s="7" customFormat="1" ht="12.75" customHeight="1" x14ac:dyDescent="0.15">
      <c r="A110" s="270" t="s">
        <v>359</v>
      </c>
      <c r="B110" s="270"/>
      <c r="C110" s="221" t="s">
        <v>554</v>
      </c>
      <c r="D110" s="270" t="s">
        <v>294</v>
      </c>
      <c r="E110" s="344" t="s">
        <v>293</v>
      </c>
      <c r="F110" s="270" t="s">
        <v>299</v>
      </c>
      <c r="G110" s="221" t="s">
        <v>236</v>
      </c>
      <c r="H110" s="281" t="s">
        <v>132</v>
      </c>
      <c r="I110" s="51" t="s">
        <v>236</v>
      </c>
      <c r="J110" s="51" t="s">
        <v>393</v>
      </c>
      <c r="K110" s="51"/>
    </row>
    <row r="111" spans="1:11" s="7" customFormat="1" ht="12.75" customHeight="1" x14ac:dyDescent="0.15">
      <c r="A111" s="270" t="s">
        <v>359</v>
      </c>
      <c r="B111" s="270"/>
      <c r="C111" s="221" t="s">
        <v>355</v>
      </c>
      <c r="D111" s="270" t="s">
        <v>294</v>
      </c>
      <c r="E111" s="344" t="s">
        <v>295</v>
      </c>
      <c r="F111" s="344" t="s">
        <v>299</v>
      </c>
      <c r="G111" s="221" t="s">
        <v>93</v>
      </c>
      <c r="H111" s="281" t="s">
        <v>159</v>
      </c>
      <c r="I111" s="51" t="s">
        <v>93</v>
      </c>
      <c r="J111" s="51" t="s">
        <v>394</v>
      </c>
      <c r="K111" s="51"/>
    </row>
    <row r="112" spans="1:11" s="7" customFormat="1" ht="12.75" customHeight="1" x14ac:dyDescent="0.15">
      <c r="A112" s="270" t="s">
        <v>359</v>
      </c>
      <c r="B112" s="270"/>
      <c r="C112" s="221" t="s">
        <v>546</v>
      </c>
      <c r="D112" s="270" t="s">
        <v>294</v>
      </c>
      <c r="E112" s="344" t="s">
        <v>293</v>
      </c>
      <c r="F112" s="344" t="s">
        <v>299</v>
      </c>
      <c r="G112" s="221" t="s">
        <v>68</v>
      </c>
      <c r="H112" s="221" t="s">
        <v>68</v>
      </c>
      <c r="I112" s="51" t="s">
        <v>85</v>
      </c>
      <c r="J112" s="51" t="s">
        <v>110</v>
      </c>
      <c r="K112" s="51"/>
    </row>
    <row r="113" spans="1:11" s="7" customFormat="1" ht="12.75" customHeight="1" x14ac:dyDescent="0.15">
      <c r="A113" s="270" t="s">
        <v>359</v>
      </c>
      <c r="B113" s="270">
        <v>6326</v>
      </c>
      <c r="C113" s="221" t="s">
        <v>362</v>
      </c>
      <c r="D113" s="270" t="s">
        <v>294</v>
      </c>
      <c r="E113" s="344" t="s">
        <v>295</v>
      </c>
      <c r="F113" s="270" t="s">
        <v>299</v>
      </c>
      <c r="G113" s="221" t="s">
        <v>85</v>
      </c>
      <c r="H113" s="221" t="s">
        <v>68</v>
      </c>
      <c r="I113" s="51" t="s">
        <v>85</v>
      </c>
      <c r="J113" s="51" t="s">
        <v>110</v>
      </c>
      <c r="K113" s="51"/>
    </row>
    <row r="114" spans="1:11" s="7" customFormat="1" ht="12.75" customHeight="1" x14ac:dyDescent="0.15">
      <c r="A114" s="270" t="s">
        <v>359</v>
      </c>
      <c r="B114" s="270">
        <v>1295</v>
      </c>
      <c r="C114" s="221" t="s">
        <v>47</v>
      </c>
      <c r="D114" s="270" t="s">
        <v>292</v>
      </c>
      <c r="E114" s="344" t="s">
        <v>293</v>
      </c>
      <c r="F114" s="270" t="s">
        <v>299</v>
      </c>
      <c r="G114" s="221" t="s">
        <v>85</v>
      </c>
      <c r="H114" s="221" t="s">
        <v>68</v>
      </c>
      <c r="I114" s="51" t="s">
        <v>85</v>
      </c>
      <c r="J114" s="51" t="s">
        <v>132</v>
      </c>
      <c r="K114" s="51"/>
    </row>
    <row r="115" spans="1:11" s="7" customFormat="1" ht="12.75" customHeight="1" x14ac:dyDescent="0.15">
      <c r="A115" s="372"/>
      <c r="B115" s="372"/>
      <c r="C115" s="372"/>
      <c r="D115" s="372"/>
      <c r="E115" s="372"/>
      <c r="F115" s="372"/>
      <c r="G115" s="372"/>
      <c r="H115" s="372"/>
      <c r="I115" s="372"/>
      <c r="J115" s="372"/>
      <c r="K115" s="372"/>
    </row>
    <row r="116" spans="1:11" s="7" customFormat="1" ht="12.75" customHeight="1" x14ac:dyDescent="0.15">
      <c r="A116" s="270" t="s">
        <v>406</v>
      </c>
      <c r="B116" s="270"/>
      <c r="C116" s="221" t="s">
        <v>407</v>
      </c>
      <c r="D116" s="270" t="s">
        <v>294</v>
      </c>
      <c r="E116" s="344" t="s">
        <v>293</v>
      </c>
      <c r="F116" s="270" t="s">
        <v>299</v>
      </c>
      <c r="G116" s="221" t="s">
        <v>123</v>
      </c>
      <c r="H116" s="221" t="s">
        <v>68</v>
      </c>
      <c r="I116" s="51" t="s">
        <v>123</v>
      </c>
      <c r="J116" s="51" t="s">
        <v>343</v>
      </c>
      <c r="K116" s="51"/>
    </row>
    <row r="117" spans="1:11" s="7" customFormat="1" ht="12.75" customHeight="1" x14ac:dyDescent="0.15">
      <c r="A117" s="270" t="s">
        <v>406</v>
      </c>
      <c r="B117" s="270"/>
      <c r="C117" s="221" t="s">
        <v>408</v>
      </c>
      <c r="D117" s="270" t="s">
        <v>294</v>
      </c>
      <c r="E117" s="344" t="s">
        <v>293</v>
      </c>
      <c r="F117" s="270" t="s">
        <v>299</v>
      </c>
      <c r="G117" s="345" t="s">
        <v>159</v>
      </c>
      <c r="H117" s="281" t="s">
        <v>159</v>
      </c>
      <c r="I117" s="229" t="s">
        <v>145</v>
      </c>
      <c r="J117" s="51" t="s">
        <v>237</v>
      </c>
      <c r="K117" s="51"/>
    </row>
    <row r="118" spans="1:11" s="7" customFormat="1" ht="12.75" customHeight="1" x14ac:dyDescent="0.15">
      <c r="A118" s="227" t="s">
        <v>406</v>
      </c>
      <c r="B118" s="227"/>
      <c r="C118" s="51" t="s">
        <v>573</v>
      </c>
      <c r="D118" s="227" t="s">
        <v>294</v>
      </c>
      <c r="E118" s="228" t="s">
        <v>295</v>
      </c>
      <c r="F118" s="227" t="s">
        <v>299</v>
      </c>
      <c r="G118" s="51" t="s">
        <v>159</v>
      </c>
      <c r="H118" s="51" t="s">
        <v>132</v>
      </c>
      <c r="I118" s="51" t="s">
        <v>159</v>
      </c>
      <c r="J118" s="51" t="s">
        <v>393</v>
      </c>
      <c r="K118" s="51"/>
    </row>
    <row r="119" spans="1:11" s="7" customFormat="1" ht="12.75" customHeight="1" x14ac:dyDescent="0.15">
      <c r="A119" s="227" t="s">
        <v>406</v>
      </c>
      <c r="B119" s="227"/>
      <c r="C119" s="221" t="s">
        <v>51</v>
      </c>
      <c r="D119" s="227" t="s">
        <v>294</v>
      </c>
      <c r="E119" s="228" t="s">
        <v>293</v>
      </c>
      <c r="F119" s="227" t="s">
        <v>299</v>
      </c>
      <c r="G119" s="50" t="s">
        <v>93</v>
      </c>
      <c r="H119" s="75" t="s">
        <v>159</v>
      </c>
      <c r="I119" s="51" t="s">
        <v>93</v>
      </c>
      <c r="J119" s="51" t="s">
        <v>394</v>
      </c>
      <c r="K119" s="51"/>
    </row>
    <row r="120" spans="1:11" s="7" customFormat="1" ht="12.75" customHeight="1" x14ac:dyDescent="0.15">
      <c r="A120" s="227" t="s">
        <v>406</v>
      </c>
      <c r="B120" s="227"/>
      <c r="C120" s="51" t="s">
        <v>409</v>
      </c>
      <c r="D120" s="227" t="s">
        <v>292</v>
      </c>
      <c r="E120" s="228" t="s">
        <v>295</v>
      </c>
      <c r="F120" s="227" t="s">
        <v>299</v>
      </c>
      <c r="G120" s="51" t="s">
        <v>123</v>
      </c>
      <c r="H120" s="51" t="s">
        <v>68</v>
      </c>
      <c r="I120" s="51" t="s">
        <v>123</v>
      </c>
      <c r="J120" s="51" t="s">
        <v>343</v>
      </c>
      <c r="K120" s="51"/>
    </row>
    <row r="121" spans="1:11" s="7" customFormat="1" ht="12.75" customHeight="1" x14ac:dyDescent="0.15">
      <c r="A121" s="227" t="s">
        <v>406</v>
      </c>
      <c r="B121" s="227"/>
      <c r="C121" s="51" t="s">
        <v>426</v>
      </c>
      <c r="D121" s="227" t="s">
        <v>292</v>
      </c>
      <c r="E121" s="228" t="s">
        <v>295</v>
      </c>
      <c r="F121" s="227" t="s">
        <v>299</v>
      </c>
      <c r="G121" s="51" t="s">
        <v>237</v>
      </c>
      <c r="H121" s="51" t="s">
        <v>159</v>
      </c>
      <c r="I121" s="51" t="s">
        <v>315</v>
      </c>
      <c r="J121" s="51" t="s">
        <v>343</v>
      </c>
      <c r="K121" s="51"/>
    </row>
    <row r="122" spans="1:11" s="7" customFormat="1" ht="12.75" customHeight="1" x14ac:dyDescent="0.15">
      <c r="A122" s="372"/>
      <c r="B122" s="372"/>
      <c r="C122" s="372"/>
      <c r="D122" s="372"/>
      <c r="E122" s="372"/>
      <c r="F122" s="372"/>
      <c r="G122" s="372"/>
      <c r="H122" s="372"/>
      <c r="I122" s="372"/>
      <c r="J122" s="372"/>
      <c r="K122" s="372"/>
    </row>
    <row r="123" spans="1:11" s="7" customFormat="1" ht="12.75" customHeight="1" x14ac:dyDescent="0.15">
      <c r="A123" s="227" t="s">
        <v>363</v>
      </c>
      <c r="B123" s="270">
        <v>3263</v>
      </c>
      <c r="C123" s="51" t="s">
        <v>364</v>
      </c>
      <c r="D123" s="227" t="s">
        <v>294</v>
      </c>
      <c r="E123" s="228" t="s">
        <v>295</v>
      </c>
      <c r="F123" s="228" t="s">
        <v>299</v>
      </c>
      <c r="G123" s="271" t="s">
        <v>159</v>
      </c>
      <c r="H123" s="271" t="s">
        <v>159</v>
      </c>
      <c r="I123" s="51" t="s">
        <v>394</v>
      </c>
      <c r="J123" s="271" t="s">
        <v>315</v>
      </c>
      <c r="K123" s="51"/>
    </row>
    <row r="124" spans="1:11" s="7" customFormat="1" ht="12.75" customHeight="1" x14ac:dyDescent="0.15">
      <c r="A124" s="227" t="s">
        <v>363</v>
      </c>
      <c r="B124" s="270">
        <v>5781</v>
      </c>
      <c r="C124" s="51" t="s">
        <v>365</v>
      </c>
      <c r="D124" s="227" t="s">
        <v>294</v>
      </c>
      <c r="E124" s="228" t="s">
        <v>293</v>
      </c>
      <c r="F124" s="228" t="s">
        <v>299</v>
      </c>
      <c r="G124" s="271" t="s">
        <v>237</v>
      </c>
      <c r="H124" s="271" t="s">
        <v>132</v>
      </c>
      <c r="I124" s="271" t="s">
        <v>237</v>
      </c>
      <c r="J124" s="271" t="s">
        <v>393</v>
      </c>
      <c r="K124" s="51"/>
    </row>
    <row r="125" spans="1:11" s="7" customFormat="1" ht="12.75" customHeight="1" x14ac:dyDescent="0.15">
      <c r="A125" s="227" t="s">
        <v>363</v>
      </c>
      <c r="B125" s="270">
        <v>6356</v>
      </c>
      <c r="C125" s="51" t="s">
        <v>366</v>
      </c>
      <c r="D125" s="227" t="s">
        <v>292</v>
      </c>
      <c r="E125" s="228" t="s">
        <v>367</v>
      </c>
      <c r="F125" s="228" t="s">
        <v>299</v>
      </c>
      <c r="G125" s="229" t="s">
        <v>123</v>
      </c>
      <c r="H125" s="271" t="s">
        <v>132</v>
      </c>
      <c r="I125" s="229" t="s">
        <v>123</v>
      </c>
      <c r="J125" s="51" t="s">
        <v>98</v>
      </c>
      <c r="K125" s="51"/>
    </row>
    <row r="126" spans="1:11" s="7" customFormat="1" ht="12.75" customHeight="1" x14ac:dyDescent="0.15">
      <c r="A126" s="227" t="s">
        <v>363</v>
      </c>
      <c r="B126" s="270">
        <v>6367</v>
      </c>
      <c r="C126" s="51" t="s">
        <v>75</v>
      </c>
      <c r="D126" s="227" t="s">
        <v>292</v>
      </c>
      <c r="E126" s="228" t="s">
        <v>295</v>
      </c>
      <c r="F126" s="228" t="s">
        <v>299</v>
      </c>
      <c r="G126" s="229" t="s">
        <v>123</v>
      </c>
      <c r="H126" s="271" t="s">
        <v>132</v>
      </c>
      <c r="I126" s="229" t="s">
        <v>123</v>
      </c>
      <c r="J126" s="51" t="s">
        <v>98</v>
      </c>
      <c r="K126" s="51"/>
    </row>
    <row r="127" spans="1:11" s="7" customFormat="1" ht="12.75" customHeight="1" x14ac:dyDescent="0.15">
      <c r="A127" s="227" t="s">
        <v>363</v>
      </c>
      <c r="B127" s="270">
        <v>6366</v>
      </c>
      <c r="C127" s="51" t="s">
        <v>368</v>
      </c>
      <c r="D127" s="227" t="s">
        <v>294</v>
      </c>
      <c r="E127" s="228" t="s">
        <v>293</v>
      </c>
      <c r="F127" s="228" t="s">
        <v>299</v>
      </c>
      <c r="G127" s="51" t="s">
        <v>459</v>
      </c>
      <c r="H127" s="271" t="s">
        <v>107</v>
      </c>
      <c r="I127" s="51" t="s">
        <v>459</v>
      </c>
      <c r="J127" s="271" t="s">
        <v>132</v>
      </c>
      <c r="K127" s="51"/>
    </row>
    <row r="128" spans="1:11" s="7" customFormat="1" ht="12.75" customHeight="1" x14ac:dyDescent="0.15">
      <c r="A128" s="227" t="s">
        <v>363</v>
      </c>
      <c r="B128" s="270">
        <v>6355</v>
      </c>
      <c r="C128" s="51" t="s">
        <v>369</v>
      </c>
      <c r="D128" s="227" t="s">
        <v>294</v>
      </c>
      <c r="E128" s="228" t="s">
        <v>295</v>
      </c>
      <c r="F128" s="228" t="s">
        <v>299</v>
      </c>
      <c r="G128" s="271" t="s">
        <v>132</v>
      </c>
      <c r="H128" s="271" t="s">
        <v>132</v>
      </c>
      <c r="I128" s="271" t="s">
        <v>93</v>
      </c>
      <c r="J128" s="51" t="s">
        <v>236</v>
      </c>
      <c r="K128" s="51"/>
    </row>
    <row r="129" spans="1:11" s="7" customFormat="1" ht="12.75" customHeight="1" x14ac:dyDescent="0.15">
      <c r="A129" s="227" t="s">
        <v>363</v>
      </c>
      <c r="B129" s="270">
        <v>6362</v>
      </c>
      <c r="C129" s="51" t="s">
        <v>370</v>
      </c>
      <c r="D129" s="227" t="s">
        <v>294</v>
      </c>
      <c r="E129" s="228" t="s">
        <v>293</v>
      </c>
      <c r="F129" s="228" t="s">
        <v>299</v>
      </c>
      <c r="G129" s="271" t="s">
        <v>93</v>
      </c>
      <c r="H129" s="271" t="s">
        <v>132</v>
      </c>
      <c r="I129" s="271" t="s">
        <v>343</v>
      </c>
      <c r="J129" s="51" t="s">
        <v>315</v>
      </c>
      <c r="K129" s="51"/>
    </row>
    <row r="130" spans="1:11" s="7" customFormat="1" ht="12.75" customHeight="1" x14ac:dyDescent="0.15">
      <c r="A130" s="227" t="s">
        <v>363</v>
      </c>
      <c r="B130" s="270">
        <v>6359</v>
      </c>
      <c r="C130" s="51" t="s">
        <v>371</v>
      </c>
      <c r="D130" s="227" t="s">
        <v>294</v>
      </c>
      <c r="E130" s="228" t="s">
        <v>293</v>
      </c>
      <c r="F130" s="228" t="s">
        <v>299</v>
      </c>
      <c r="G130" s="51" t="s">
        <v>542</v>
      </c>
      <c r="H130" s="271" t="s">
        <v>132</v>
      </c>
      <c r="I130" s="51" t="s">
        <v>343</v>
      </c>
      <c r="J130" s="51" t="s">
        <v>542</v>
      </c>
      <c r="K130" s="51"/>
    </row>
    <row r="131" spans="1:11" s="7" customFormat="1" ht="12.75" customHeight="1" x14ac:dyDescent="0.15">
      <c r="A131" s="227" t="s">
        <v>363</v>
      </c>
      <c r="B131" s="270">
        <v>6361</v>
      </c>
      <c r="C131" s="51" t="s">
        <v>372</v>
      </c>
      <c r="D131" s="227" t="s">
        <v>294</v>
      </c>
      <c r="E131" s="228" t="s">
        <v>293</v>
      </c>
      <c r="F131" s="228" t="s">
        <v>299</v>
      </c>
      <c r="G131" s="271" t="s">
        <v>137</v>
      </c>
      <c r="H131" s="271" t="s">
        <v>68</v>
      </c>
      <c r="I131" s="271" t="s">
        <v>137</v>
      </c>
      <c r="J131" s="51" t="s">
        <v>110</v>
      </c>
      <c r="K131" s="51"/>
    </row>
    <row r="132" spans="1:11" s="7" customFormat="1" ht="12.75" customHeight="1" x14ac:dyDescent="0.15">
      <c r="A132" s="227" t="s">
        <v>363</v>
      </c>
      <c r="B132" s="270">
        <v>6357</v>
      </c>
      <c r="C132" s="51" t="s">
        <v>373</v>
      </c>
      <c r="D132" s="227" t="s">
        <v>294</v>
      </c>
      <c r="E132" s="228" t="s">
        <v>293</v>
      </c>
      <c r="F132" s="228" t="s">
        <v>299</v>
      </c>
      <c r="G132" s="271" t="s">
        <v>110</v>
      </c>
      <c r="H132" s="271" t="s">
        <v>68</v>
      </c>
      <c r="I132" s="271" t="s">
        <v>110</v>
      </c>
      <c r="J132" s="51" t="s">
        <v>137</v>
      </c>
      <c r="K132" s="51"/>
    </row>
    <row r="133" spans="1:11" s="7" customFormat="1" ht="12.75" customHeight="1" x14ac:dyDescent="0.15">
      <c r="A133" s="227" t="s">
        <v>363</v>
      </c>
      <c r="B133" s="270">
        <v>2475</v>
      </c>
      <c r="C133" s="51" t="s">
        <v>374</v>
      </c>
      <c r="D133" s="227" t="s">
        <v>294</v>
      </c>
      <c r="E133" s="228" t="s">
        <v>295</v>
      </c>
      <c r="F133" s="228" t="s">
        <v>299</v>
      </c>
      <c r="G133" s="271" t="s">
        <v>137</v>
      </c>
      <c r="H133" s="271" t="s">
        <v>132</v>
      </c>
      <c r="I133" s="271" t="s">
        <v>137</v>
      </c>
      <c r="J133" s="51" t="s">
        <v>110</v>
      </c>
      <c r="K133" s="51"/>
    </row>
    <row r="134" spans="1:11" s="7" customFormat="1" ht="12.75" customHeight="1" x14ac:dyDescent="0.15">
      <c r="A134" s="227" t="s">
        <v>363</v>
      </c>
      <c r="B134" s="270"/>
      <c r="C134" s="51" t="s">
        <v>465</v>
      </c>
      <c r="D134" s="227" t="s">
        <v>294</v>
      </c>
      <c r="E134" s="228" t="s">
        <v>295</v>
      </c>
      <c r="F134" s="228" t="s">
        <v>299</v>
      </c>
      <c r="G134" s="229" t="s">
        <v>393</v>
      </c>
      <c r="H134" s="51" t="s">
        <v>132</v>
      </c>
      <c r="I134" s="229" t="s">
        <v>393</v>
      </c>
      <c r="J134" s="229" t="s">
        <v>315</v>
      </c>
      <c r="K134" s="51"/>
    </row>
    <row r="135" spans="1:11" s="7" customFormat="1" ht="12.75" customHeight="1" x14ac:dyDescent="0.15">
      <c r="A135" s="227" t="s">
        <v>363</v>
      </c>
      <c r="B135" s="270"/>
      <c r="C135" s="51" t="s">
        <v>466</v>
      </c>
      <c r="D135" s="227" t="s">
        <v>294</v>
      </c>
      <c r="E135" s="228" t="s">
        <v>295</v>
      </c>
      <c r="F135" s="228" t="s">
        <v>299</v>
      </c>
      <c r="G135" s="51" t="s">
        <v>236</v>
      </c>
      <c r="H135" s="51" t="s">
        <v>132</v>
      </c>
      <c r="I135" s="51" t="s">
        <v>236</v>
      </c>
      <c r="J135" s="51" t="s">
        <v>343</v>
      </c>
      <c r="K135" s="51"/>
    </row>
    <row r="136" spans="1:11" s="7" customFormat="1" ht="12.75" customHeight="1" x14ac:dyDescent="0.15">
      <c r="A136" s="227" t="s">
        <v>363</v>
      </c>
      <c r="B136" s="270">
        <v>6358</v>
      </c>
      <c r="C136" s="51" t="s">
        <v>375</v>
      </c>
      <c r="D136" s="227" t="s">
        <v>294</v>
      </c>
      <c r="E136" s="228" t="s">
        <v>295</v>
      </c>
      <c r="F136" s="228" t="s">
        <v>299</v>
      </c>
      <c r="G136" s="271" t="s">
        <v>68</v>
      </c>
      <c r="H136" s="271" t="s">
        <v>68</v>
      </c>
      <c r="I136" s="271" t="s">
        <v>137</v>
      </c>
      <c r="J136" s="51" t="s">
        <v>110</v>
      </c>
      <c r="K136" s="51"/>
    </row>
    <row r="137" spans="1:11" s="7" customFormat="1" ht="12.75" customHeight="1" x14ac:dyDescent="0.15">
      <c r="A137" s="372"/>
      <c r="B137" s="372"/>
      <c r="C137" s="372"/>
      <c r="D137" s="372"/>
      <c r="E137" s="372"/>
      <c r="F137" s="372"/>
      <c r="G137" s="372"/>
      <c r="H137" s="372"/>
      <c r="I137" s="372"/>
      <c r="J137" s="372"/>
      <c r="K137" s="372"/>
    </row>
    <row r="138" spans="1:11" s="7" customFormat="1" ht="12.75" customHeight="1" x14ac:dyDescent="0.15">
      <c r="A138" s="227" t="s">
        <v>376</v>
      </c>
      <c r="B138" s="227">
        <v>4661</v>
      </c>
      <c r="C138" s="51" t="s">
        <v>377</v>
      </c>
      <c r="D138" s="227" t="s">
        <v>294</v>
      </c>
      <c r="E138" s="277" t="s">
        <v>295</v>
      </c>
      <c r="F138" s="227" t="s">
        <v>299</v>
      </c>
      <c r="G138" s="50" t="s">
        <v>121</v>
      </c>
      <c r="H138" s="51" t="s">
        <v>159</v>
      </c>
      <c r="I138" s="50" t="s">
        <v>121</v>
      </c>
      <c r="J138" s="51" t="s">
        <v>343</v>
      </c>
      <c r="K138" s="51"/>
    </row>
    <row r="139" spans="1:11" s="7" customFormat="1" x14ac:dyDescent="0.15">
      <c r="A139" s="402"/>
      <c r="B139" s="402"/>
      <c r="C139" s="402"/>
      <c r="D139" s="402"/>
      <c r="E139" s="402"/>
      <c r="F139" s="402"/>
      <c r="G139" s="402"/>
      <c r="H139" s="402"/>
      <c r="I139" s="402"/>
      <c r="J139" s="402"/>
      <c r="K139" s="402"/>
    </row>
    <row r="140" spans="1:11" s="7" customFormat="1" x14ac:dyDescent="0.15">
      <c r="A140" s="58"/>
      <c r="B140" s="58"/>
      <c r="D140" s="58"/>
      <c r="E140" s="58"/>
      <c r="F140" s="58"/>
    </row>
    <row r="141" spans="1:11" s="7" customFormat="1" x14ac:dyDescent="0.15">
      <c r="A141" s="58"/>
      <c r="B141" s="58"/>
      <c r="D141" s="58"/>
      <c r="E141" s="58"/>
      <c r="F141" s="58"/>
    </row>
    <row r="142" spans="1:11" s="7" customFormat="1" x14ac:dyDescent="0.15">
      <c r="A142" s="33" t="s">
        <v>378</v>
      </c>
      <c r="B142" s="33" t="s">
        <v>379</v>
      </c>
      <c r="D142" s="58"/>
      <c r="E142" s="58"/>
      <c r="F142" s="58"/>
      <c r="G142" s="33"/>
      <c r="H142" s="33"/>
    </row>
    <row r="143" spans="1:11" s="7" customFormat="1" x14ac:dyDescent="0.15">
      <c r="A143" s="225" t="s">
        <v>85</v>
      </c>
      <c r="B143" s="58">
        <f>+COUNTIF($G$4:$G$138,"Altino Manuel Sampaio")</f>
        <v>14</v>
      </c>
      <c r="D143" s="58"/>
      <c r="E143" s="58"/>
      <c r="F143" s="58"/>
      <c r="G143" s="40"/>
      <c r="H143" s="58"/>
    </row>
    <row r="144" spans="1:11" s="7" customFormat="1" x14ac:dyDescent="0.15">
      <c r="A144" s="225" t="s">
        <v>132</v>
      </c>
      <c r="B144" s="58">
        <f>+COUNTIF($G$4:$G$138,"Ricardo Jorge Santos")</f>
        <v>9</v>
      </c>
      <c r="D144" s="58"/>
      <c r="E144" s="58"/>
      <c r="F144" s="58"/>
      <c r="G144" s="225"/>
      <c r="H144" s="58"/>
    </row>
    <row r="145" spans="1:8" s="7" customFormat="1" x14ac:dyDescent="0.15">
      <c r="A145" s="40" t="s">
        <v>93</v>
      </c>
      <c r="B145" s="58">
        <f>+COUNTIF($G$4:$G$138,"Cristóvão Dinis Sousa")</f>
        <v>11</v>
      </c>
      <c r="D145" s="58"/>
      <c r="E145" s="58"/>
      <c r="F145" s="58"/>
      <c r="G145" s="40"/>
      <c r="H145" s="58"/>
    </row>
    <row r="146" spans="1:8" s="7" customFormat="1" x14ac:dyDescent="0.15">
      <c r="A146" s="225" t="s">
        <v>68</v>
      </c>
      <c r="B146" s="58">
        <f>+COUNTIF($G$4:$G$138,"António Alberto Pinto")</f>
        <v>13</v>
      </c>
      <c r="D146" s="58"/>
      <c r="E146" s="58"/>
      <c r="F146" s="58"/>
      <c r="G146" s="225"/>
      <c r="H146" s="58"/>
    </row>
    <row r="147" spans="1:8" s="7" customFormat="1" x14ac:dyDescent="0.15">
      <c r="A147" s="40" t="s">
        <v>145</v>
      </c>
      <c r="B147" s="58">
        <f>+COUNTIF($G$4:$G$138,"Vasco Nuno Santos")</f>
        <v>5</v>
      </c>
      <c r="D147" s="58"/>
      <c r="E147" s="58"/>
      <c r="F147" s="58"/>
      <c r="G147" s="40"/>
      <c r="H147" s="58"/>
    </row>
    <row r="148" spans="1:8" s="7" customFormat="1" x14ac:dyDescent="0.15">
      <c r="A148" s="225" t="s">
        <v>237</v>
      </c>
      <c r="B148" s="58">
        <f>+COUNTIF($G$4:$G$138,"Davide Rua Carneiro")</f>
        <v>6</v>
      </c>
      <c r="D148" s="58"/>
      <c r="E148" s="58"/>
      <c r="F148" s="58"/>
      <c r="G148" s="40"/>
      <c r="H148" s="58"/>
    </row>
    <row r="149" spans="1:8" s="7" customFormat="1" x14ac:dyDescent="0.15">
      <c r="A149" s="225" t="s">
        <v>110</v>
      </c>
      <c r="B149" s="58">
        <f>+COUNTIF($G$4:$G$138,"João Paulo Magalhães")</f>
        <v>7</v>
      </c>
      <c r="D149" s="58"/>
      <c r="E149" s="58"/>
      <c r="F149" s="58"/>
      <c r="G149" s="225"/>
      <c r="H149" s="58"/>
    </row>
    <row r="150" spans="1:8" s="7" customFormat="1" x14ac:dyDescent="0.15">
      <c r="A150" s="225" t="s">
        <v>137</v>
      </c>
      <c r="B150" s="58">
        <f>+COUNTIF($G$4:$G$138,"Ricardo Fernandes Costa")</f>
        <v>5</v>
      </c>
      <c r="D150" s="58"/>
      <c r="E150" s="58"/>
      <c r="F150" s="58"/>
      <c r="G150" s="225"/>
      <c r="H150" s="58"/>
    </row>
    <row r="151" spans="1:8" s="7" customFormat="1" x14ac:dyDescent="0.15">
      <c r="A151" s="40" t="s">
        <v>178</v>
      </c>
      <c r="B151" s="58">
        <f>+COUNTIF($G$4:$G$138,"Valter Figueiredo Pinho")</f>
        <v>2</v>
      </c>
      <c r="D151" s="58"/>
      <c r="E151" s="58"/>
      <c r="F151" s="58"/>
      <c r="G151" s="40"/>
      <c r="H151" s="58"/>
    </row>
    <row r="152" spans="1:8" s="7" customFormat="1" x14ac:dyDescent="0.15">
      <c r="A152" s="225" t="s">
        <v>123</v>
      </c>
      <c r="B152" s="58">
        <f>+COUNTIF($G$4:$G$138,"Rui Cândido Soares")</f>
        <v>8</v>
      </c>
      <c r="D152" s="58"/>
      <c r="E152" s="58"/>
      <c r="F152" s="58"/>
      <c r="G152" s="225"/>
      <c r="H152" s="58"/>
    </row>
    <row r="153" spans="1:8" s="7" customFormat="1" x14ac:dyDescent="0.15">
      <c r="A153" s="40" t="s">
        <v>98</v>
      </c>
      <c r="B153" s="58">
        <f>+COUNTIF($G$4:$G$138,"Carla Sofia Pereira")</f>
        <v>0</v>
      </c>
      <c r="D153" s="58"/>
      <c r="E153" s="58"/>
      <c r="F153" s="58"/>
      <c r="G153" s="225"/>
      <c r="H153" s="58"/>
    </row>
    <row r="154" spans="1:8" s="7" customFormat="1" x14ac:dyDescent="0.15">
      <c r="A154" s="225" t="s">
        <v>107</v>
      </c>
      <c r="B154" s="58">
        <f>+COUNTIF($G$4:$G$138,"Dorabela Regina Gamboa")</f>
        <v>0</v>
      </c>
      <c r="D154" s="58"/>
      <c r="E154" s="58"/>
      <c r="F154" s="58"/>
      <c r="G154" s="40"/>
      <c r="H154" s="58"/>
    </row>
    <row r="155" spans="1:8" s="7" customFormat="1" x14ac:dyDescent="0.15">
      <c r="A155" s="40" t="s">
        <v>181</v>
      </c>
      <c r="B155" s="58">
        <f>+COUNTIF($G$4:$G$138,"Vítor Ricardo Santos")</f>
        <v>0</v>
      </c>
      <c r="D155" s="58"/>
      <c r="E155" s="58"/>
      <c r="F155" s="58"/>
      <c r="G155" s="40"/>
      <c r="H155" s="58"/>
    </row>
    <row r="156" spans="1:8" s="7" customFormat="1" x14ac:dyDescent="0.15">
      <c r="A156" t="s">
        <v>209</v>
      </c>
      <c r="B156" s="58">
        <f>+COUNTIF($G$4:$G$138,"Luis Gonçalo Figueira")</f>
        <v>0</v>
      </c>
      <c r="D156" s="58"/>
      <c r="E156" s="58"/>
      <c r="F156" s="58"/>
      <c r="G156" s="40"/>
      <c r="H156" s="58"/>
    </row>
    <row r="157" spans="1:8" s="7" customFormat="1" x14ac:dyDescent="0.15">
      <c r="A157" s="226" t="s">
        <v>190</v>
      </c>
      <c r="B157" s="58">
        <f>+COUNTIF($G$4:$G$138,"Nelson Figueiredo Pinho")</f>
        <v>2</v>
      </c>
      <c r="D157" s="58"/>
      <c r="E157" s="58"/>
      <c r="F157" s="58"/>
      <c r="G157" s="40"/>
      <c r="H157" s="58"/>
    </row>
    <row r="158" spans="1:8" s="7" customFormat="1" x14ac:dyDescent="0.15">
      <c r="A158" s="40" t="s">
        <v>185</v>
      </c>
      <c r="B158" s="58">
        <f>+COUNTIF($G$4:$G$138,"Manuel Fernando Rodrigues")</f>
        <v>0</v>
      </c>
      <c r="D158" s="58"/>
      <c r="E158" s="58"/>
      <c r="F158" s="58"/>
      <c r="G158" s="40"/>
      <c r="H158" s="58"/>
    </row>
    <row r="159" spans="1:8" s="7" customFormat="1" x14ac:dyDescent="0.15">
      <c r="A159" s="40" t="s">
        <v>358</v>
      </c>
      <c r="B159" s="58">
        <f>+COUNTIF($G$4:$G$138,"Ricardo Manuel Anacleto")</f>
        <v>0</v>
      </c>
      <c r="D159" s="58"/>
      <c r="E159" s="58"/>
      <c r="F159" s="58"/>
      <c r="G159" s="40"/>
      <c r="H159" s="58"/>
    </row>
  </sheetData>
  <autoFilter ref="A3:K138" xr:uid="{00000000-0001-0000-0100-000000000000}">
    <filterColumn colId="9" showButton="0"/>
  </autoFilter>
  <mergeCells count="12">
    <mergeCell ref="A139:K139"/>
    <mergeCell ref="J3:K4"/>
    <mergeCell ref="H2:K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ageMargins left="0.7" right="0.7" top="0.75" bottom="0.75" header="0.3" footer="0.3"/>
  <pageSetup paperSize="9" orientation="portrait" horizontalDpi="0" verticalDpi="0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AB2E96-C9AD-0247-8FAB-6EF343FCEEE4}">
  <dimension ref="A1:F33"/>
  <sheetViews>
    <sheetView workbookViewId="0">
      <selection activeCell="E42" sqref="E42"/>
    </sheetView>
  </sheetViews>
  <sheetFormatPr baseColWidth="10" defaultColWidth="14.5" defaultRowHeight="13" x14ac:dyDescent="0.15"/>
  <cols>
    <col min="1" max="1" width="43" customWidth="1"/>
    <col min="2" max="2" width="12.6640625" customWidth="1"/>
    <col min="5" max="5" width="26.1640625" bestFit="1" customWidth="1"/>
  </cols>
  <sheetData>
    <row r="1" spans="1:3" x14ac:dyDescent="0.15">
      <c r="A1" s="317"/>
      <c r="B1" s="318"/>
    </row>
    <row r="2" spans="1:3" x14ac:dyDescent="0.15">
      <c r="A2" s="319"/>
      <c r="B2" s="318"/>
    </row>
    <row r="3" spans="1:3" x14ac:dyDescent="0.15">
      <c r="A3" s="320" t="s">
        <v>507</v>
      </c>
      <c r="B3" s="321"/>
      <c r="C3" s="322" t="s">
        <v>18</v>
      </c>
    </row>
    <row r="4" spans="1:3" x14ac:dyDescent="0.15">
      <c r="A4" s="323"/>
      <c r="B4" s="324" t="s">
        <v>508</v>
      </c>
      <c r="C4" s="322"/>
    </row>
    <row r="5" spans="1:3" x14ac:dyDescent="0.15">
      <c r="A5" s="320" t="s">
        <v>509</v>
      </c>
      <c r="B5" s="325">
        <v>0.75</v>
      </c>
      <c r="C5" s="326">
        <f>MEI!F9</f>
        <v>0.96826250672404524</v>
      </c>
    </row>
    <row r="6" spans="1:3" x14ac:dyDescent="0.15">
      <c r="A6" s="323" t="s">
        <v>502</v>
      </c>
      <c r="B6" s="325">
        <v>0.75</v>
      </c>
      <c r="C6" s="326">
        <f>MEI!F55</f>
        <v>0.98245614035087714</v>
      </c>
    </row>
    <row r="7" spans="1:3" ht="9" customHeight="1" x14ac:dyDescent="0.15">
      <c r="A7" s="323"/>
      <c r="B7" s="327"/>
      <c r="C7" s="327"/>
    </row>
    <row r="8" spans="1:3" x14ac:dyDescent="0.15">
      <c r="A8" s="320" t="s">
        <v>513</v>
      </c>
      <c r="B8" s="325">
        <v>0.75</v>
      </c>
      <c r="C8" s="326">
        <f>MEI!G9</f>
        <v>0.69930069930069927</v>
      </c>
    </row>
    <row r="9" spans="1:3" x14ac:dyDescent="0.15">
      <c r="A9" s="323" t="s">
        <v>514</v>
      </c>
      <c r="B9" s="325">
        <v>0.75</v>
      </c>
      <c r="C9" s="350">
        <f>MEI!G55</f>
        <v>0.63157894736842102</v>
      </c>
    </row>
    <row r="10" spans="1:3" ht="9" customHeight="1" x14ac:dyDescent="0.15">
      <c r="A10" s="323"/>
      <c r="B10" s="327"/>
      <c r="C10" s="327"/>
    </row>
    <row r="11" spans="1:3" x14ac:dyDescent="0.15">
      <c r="A11" s="320" t="s">
        <v>483</v>
      </c>
      <c r="B11" s="325">
        <v>0.4</v>
      </c>
      <c r="C11" s="326">
        <f>MEI!H9</f>
        <v>0.96826250672404524</v>
      </c>
    </row>
    <row r="12" spans="1:3" x14ac:dyDescent="0.15">
      <c r="A12" s="323" t="s">
        <v>502</v>
      </c>
      <c r="B12" s="325">
        <v>0.6</v>
      </c>
      <c r="C12" s="326">
        <f>MEI!H55</f>
        <v>0.98245614035087714</v>
      </c>
    </row>
    <row r="13" spans="1:3" ht="9" customHeight="1" x14ac:dyDescent="0.15">
      <c r="A13" s="323"/>
      <c r="B13" s="327"/>
      <c r="C13" s="327"/>
    </row>
    <row r="14" spans="1:3" x14ac:dyDescent="0.15">
      <c r="A14" s="320" t="s">
        <v>510</v>
      </c>
      <c r="B14" s="325">
        <v>0.5</v>
      </c>
      <c r="C14" s="326">
        <f>MEI!I9</f>
        <v>0.80688542227003768</v>
      </c>
    </row>
    <row r="15" spans="1:3" x14ac:dyDescent="0.15">
      <c r="A15" s="323" t="s">
        <v>502</v>
      </c>
      <c r="B15" s="325">
        <v>0.5</v>
      </c>
      <c r="C15" s="326">
        <f>MEI!I55</f>
        <v>0.92982456140350878</v>
      </c>
    </row>
    <row r="16" spans="1:3" ht="9" customHeight="1" x14ac:dyDescent="0.15">
      <c r="A16" s="323"/>
      <c r="B16" s="327"/>
      <c r="C16" s="327"/>
    </row>
    <row r="17" spans="1:6" x14ac:dyDescent="0.15">
      <c r="A17" s="320" t="s">
        <v>511</v>
      </c>
      <c r="B17" s="325">
        <v>0.2</v>
      </c>
      <c r="C17" s="326">
        <f>MEI!J9</f>
        <v>0.80688542227003768</v>
      </c>
    </row>
    <row r="18" spans="1:6" x14ac:dyDescent="0.15">
      <c r="A18" s="323" t="s">
        <v>502</v>
      </c>
      <c r="B18" s="325">
        <v>0.2</v>
      </c>
      <c r="C18" s="326">
        <f>MEI!J55</f>
        <v>0.92982456140350878</v>
      </c>
    </row>
    <row r="19" spans="1:6" x14ac:dyDescent="0.15">
      <c r="A19" s="319"/>
      <c r="B19" s="328"/>
    </row>
    <row r="20" spans="1:6" x14ac:dyDescent="0.15">
      <c r="A20" s="319"/>
      <c r="B20" s="328"/>
    </row>
    <row r="21" spans="1:6" x14ac:dyDescent="0.15">
      <c r="A21" s="320" t="s">
        <v>512</v>
      </c>
      <c r="B21" s="327"/>
      <c r="C21" s="322" t="s">
        <v>13</v>
      </c>
      <c r="D21" s="322" t="s">
        <v>14</v>
      </c>
      <c r="E21" s="322" t="s">
        <v>24</v>
      </c>
    </row>
    <row r="22" spans="1:6" ht="15" customHeight="1" x14ac:dyDescent="0.15">
      <c r="A22" s="323"/>
      <c r="B22" s="324" t="s">
        <v>508</v>
      </c>
      <c r="C22" s="322"/>
      <c r="D22" s="322"/>
      <c r="E22" s="322"/>
    </row>
    <row r="23" spans="1:6" x14ac:dyDescent="0.15">
      <c r="A23" s="320" t="s">
        <v>509</v>
      </c>
      <c r="B23" s="325">
        <v>0.6</v>
      </c>
      <c r="C23" s="326">
        <f>LEI!F8</f>
        <v>0.8061265618702137</v>
      </c>
      <c r="D23" s="326">
        <f>LSIRC!F8</f>
        <v>0.80645161290322576</v>
      </c>
      <c r="E23" s="326">
        <f>LSIG!F8</f>
        <v>0.81374321880651002</v>
      </c>
      <c r="F23" s="329"/>
    </row>
    <row r="24" spans="1:6" x14ac:dyDescent="0.15">
      <c r="A24" s="323" t="s">
        <v>502</v>
      </c>
      <c r="B24" s="325">
        <v>0.6</v>
      </c>
      <c r="C24" s="326">
        <f>LEI!F69</f>
        <v>0.80672268907563027</v>
      </c>
      <c r="D24" s="326">
        <f>LSIRC!F65</f>
        <v>0.65714285714285714</v>
      </c>
      <c r="E24" s="326">
        <f>LSIG!F67</f>
        <v>0.67346938775510201</v>
      </c>
    </row>
    <row r="25" spans="1:6" ht="9" customHeight="1" x14ac:dyDescent="0.15">
      <c r="A25" s="323"/>
      <c r="B25" s="327"/>
      <c r="C25" s="327"/>
      <c r="D25" s="322"/>
      <c r="E25" s="322"/>
    </row>
    <row r="26" spans="1:6" x14ac:dyDescent="0.15">
      <c r="A26" s="320" t="s">
        <v>513</v>
      </c>
      <c r="B26" s="325">
        <v>0.6</v>
      </c>
      <c r="C26" s="326">
        <f>LEI!G8</f>
        <v>0.52398226521563884</v>
      </c>
      <c r="D26" s="326">
        <f>LSIRC!G8</f>
        <v>0.5376344086021505</v>
      </c>
      <c r="E26" s="326">
        <f>LSIG!G8</f>
        <v>0.40687160940325501</v>
      </c>
      <c r="F26" s="329"/>
    </row>
    <row r="27" spans="1:6" x14ac:dyDescent="0.15">
      <c r="A27" s="323" t="s">
        <v>514</v>
      </c>
      <c r="B27" s="325">
        <v>0.6</v>
      </c>
      <c r="C27" s="326">
        <f>LEI!G69</f>
        <v>0.48739495798319327</v>
      </c>
      <c r="D27" s="326">
        <f>LSIRC!G65</f>
        <v>0.34285714285714286</v>
      </c>
      <c r="E27" s="326">
        <f>LSIG!G67</f>
        <v>0.26530612244897961</v>
      </c>
    </row>
    <row r="28" spans="1:6" ht="9" customHeight="1" x14ac:dyDescent="0.15">
      <c r="A28" s="323"/>
      <c r="B28" s="327"/>
      <c r="C28" s="327"/>
      <c r="D28" s="322"/>
      <c r="E28" s="322"/>
    </row>
    <row r="29" spans="1:6" x14ac:dyDescent="0.15">
      <c r="A29" s="320" t="s">
        <v>483</v>
      </c>
      <c r="B29" s="325">
        <v>0.15</v>
      </c>
      <c r="C29" s="326">
        <f>LEI!H8</f>
        <v>0.8722289399435712</v>
      </c>
      <c r="D29" s="326">
        <f>LSIRC!H8</f>
        <v>0.85752688172043012</v>
      </c>
      <c r="E29" s="326">
        <f>LSIG!H8</f>
        <v>0.84538878842676313</v>
      </c>
    </row>
    <row r="30" spans="1:6" x14ac:dyDescent="0.15">
      <c r="A30" s="323" t="s">
        <v>502</v>
      </c>
      <c r="B30" s="330">
        <v>0.5</v>
      </c>
      <c r="C30" s="326">
        <f>LEI!H69</f>
        <v>0.88235294117647056</v>
      </c>
      <c r="D30" s="326">
        <f>LSIRC!H65</f>
        <v>0.7</v>
      </c>
      <c r="E30" s="326">
        <f>LSIG!H67</f>
        <v>0.73469387755102045</v>
      </c>
    </row>
    <row r="31" spans="1:6" ht="9" customHeight="1" x14ac:dyDescent="0.15">
      <c r="A31" s="323"/>
      <c r="B31" s="327"/>
      <c r="C31" s="327"/>
      <c r="D31" s="322"/>
      <c r="E31" s="322"/>
    </row>
    <row r="32" spans="1:6" x14ac:dyDescent="0.15">
      <c r="A32" s="320" t="s">
        <v>510</v>
      </c>
      <c r="B32" s="325">
        <v>0.5</v>
      </c>
      <c r="C32" s="326">
        <f>LEI!I8</f>
        <v>0.73720274083031034</v>
      </c>
      <c r="D32" s="326">
        <f>LSIRC!I8</f>
        <v>0.6088709677419355</v>
      </c>
      <c r="E32" s="326">
        <f>LSIG!I8</f>
        <v>0.79068716094032554</v>
      </c>
    </row>
    <row r="33" spans="1:5" x14ac:dyDescent="0.15">
      <c r="A33" s="320" t="s">
        <v>502</v>
      </c>
      <c r="B33" s="330">
        <v>0.5</v>
      </c>
      <c r="C33" s="326">
        <f>LEI!I69</f>
        <v>0.75630252100840334</v>
      </c>
      <c r="D33" s="326">
        <f>LSIRC!I65</f>
        <v>0.5714285714285714</v>
      </c>
      <c r="E33" s="326">
        <f>LSIG!I67</f>
        <v>0.76530612244897955</v>
      </c>
    </row>
  </sheetData>
  <conditionalFormatting sqref="C26">
    <cfRule type="cellIs" dxfId="127" priority="67" operator="lessThan">
      <formula>$B$26</formula>
    </cfRule>
    <cfRule type="cellIs" dxfId="126" priority="68" operator="greaterThanOrEqual">
      <formula>$B$26</formula>
    </cfRule>
  </conditionalFormatting>
  <conditionalFormatting sqref="C27">
    <cfRule type="cellIs" dxfId="125" priority="65" operator="lessThan">
      <formula>$B$33</formula>
    </cfRule>
    <cfRule type="cellIs" dxfId="124" priority="66" operator="greaterThanOrEqual">
      <formula>$B$33</formula>
    </cfRule>
  </conditionalFormatting>
  <conditionalFormatting sqref="C29">
    <cfRule type="cellIs" dxfId="123" priority="63" operator="lessThan">
      <formula>$B$29</formula>
    </cfRule>
    <cfRule type="cellIs" dxfId="122" priority="64" operator="greaterThanOrEqual">
      <formula>$B$29</formula>
    </cfRule>
  </conditionalFormatting>
  <conditionalFormatting sqref="C30">
    <cfRule type="cellIs" dxfId="121" priority="61" operator="lessThan">
      <formula>$B$30</formula>
    </cfRule>
    <cfRule type="cellIs" dxfId="120" priority="62" operator="greaterThanOrEqual">
      <formula>$B$30</formula>
    </cfRule>
  </conditionalFormatting>
  <conditionalFormatting sqref="C32">
    <cfRule type="cellIs" dxfId="119" priority="59" operator="lessThan">
      <formula>$B$32</formula>
    </cfRule>
    <cfRule type="cellIs" dxfId="118" priority="60" operator="greaterThanOrEqual">
      <formula>$B$32</formula>
    </cfRule>
  </conditionalFormatting>
  <conditionalFormatting sqref="C33">
    <cfRule type="cellIs" dxfId="117" priority="57" operator="lessThan">
      <formula>$B$33</formula>
    </cfRule>
    <cfRule type="cellIs" dxfId="116" priority="58" operator="greaterThanOrEqual">
      <formula>$B$33</formula>
    </cfRule>
  </conditionalFormatting>
  <conditionalFormatting sqref="C8">
    <cfRule type="cellIs" dxfId="115" priority="55" operator="lessThan">
      <formula>$B$8</formula>
    </cfRule>
    <cfRule type="cellIs" dxfId="114" priority="56" operator="greaterThanOrEqual">
      <formula>$B$8</formula>
    </cfRule>
  </conditionalFormatting>
  <conditionalFormatting sqref="C9">
    <cfRule type="cellIs" dxfId="113" priority="53" operator="lessThan">
      <formula>$B$9</formula>
    </cfRule>
    <cfRule type="cellIs" dxfId="112" priority="54" operator="greaterThanOrEqual">
      <formula>$B$9</formula>
    </cfRule>
  </conditionalFormatting>
  <conditionalFormatting sqref="C11">
    <cfRule type="cellIs" dxfId="111" priority="51" operator="lessThan">
      <formula>$B$11</formula>
    </cfRule>
    <cfRule type="cellIs" dxfId="110" priority="52" operator="greaterThanOrEqual">
      <formula>$B$11</formula>
    </cfRule>
  </conditionalFormatting>
  <conditionalFormatting sqref="C12">
    <cfRule type="cellIs" dxfId="109" priority="49" operator="lessThan">
      <formula>$B$12</formula>
    </cfRule>
    <cfRule type="cellIs" dxfId="108" priority="50" operator="greaterThanOrEqual">
      <formula>$B$12</formula>
    </cfRule>
  </conditionalFormatting>
  <conditionalFormatting sqref="C14">
    <cfRule type="cellIs" dxfId="107" priority="47" operator="greaterThanOrEqual">
      <formula>$B$14</formula>
    </cfRule>
    <cfRule type="cellIs" dxfId="106" priority="48" operator="lessThan">
      <formula>$B$14</formula>
    </cfRule>
  </conditionalFormatting>
  <conditionalFormatting sqref="C15">
    <cfRule type="cellIs" dxfId="105" priority="45" operator="lessThan">
      <formula>$B$15</formula>
    </cfRule>
    <cfRule type="cellIs" dxfId="104" priority="46" operator="greaterThanOrEqual">
      <formula>$B$15</formula>
    </cfRule>
  </conditionalFormatting>
  <conditionalFormatting sqref="C17">
    <cfRule type="cellIs" dxfId="103" priority="43" operator="lessThan">
      <formula>$B$17</formula>
    </cfRule>
    <cfRule type="cellIs" dxfId="102" priority="44" operator="greaterThanOrEqual">
      <formula>$B$17</formula>
    </cfRule>
  </conditionalFormatting>
  <conditionalFormatting sqref="C18">
    <cfRule type="cellIs" dxfId="101" priority="41" operator="lessThan">
      <formula>$B$18</formula>
    </cfRule>
    <cfRule type="cellIs" dxfId="100" priority="42" operator="greaterThanOrEqual">
      <formula>$B$18</formula>
    </cfRule>
  </conditionalFormatting>
  <conditionalFormatting sqref="C23">
    <cfRule type="cellIs" dxfId="99" priority="39" operator="lessThan">
      <formula>$B$26</formula>
    </cfRule>
    <cfRule type="cellIs" dxfId="98" priority="40" operator="greaterThanOrEqual">
      <formula>$B$26</formula>
    </cfRule>
  </conditionalFormatting>
  <conditionalFormatting sqref="C24">
    <cfRule type="cellIs" dxfId="97" priority="37" operator="lessThan">
      <formula>$B$33</formula>
    </cfRule>
    <cfRule type="cellIs" dxfId="96" priority="38" operator="greaterThanOrEqual">
      <formula>$B$33</formula>
    </cfRule>
  </conditionalFormatting>
  <conditionalFormatting sqref="C5">
    <cfRule type="cellIs" dxfId="95" priority="35" operator="lessThan">
      <formula>$B$8</formula>
    </cfRule>
    <cfRule type="cellIs" dxfId="94" priority="36" operator="greaterThanOrEqual">
      <formula>$B$8</formula>
    </cfRule>
  </conditionalFormatting>
  <conditionalFormatting sqref="C6">
    <cfRule type="cellIs" dxfId="93" priority="33" operator="lessThan">
      <formula>$B$9</formula>
    </cfRule>
    <cfRule type="cellIs" dxfId="92" priority="34" operator="greaterThanOrEqual">
      <formula>$B$9</formula>
    </cfRule>
  </conditionalFormatting>
  <conditionalFormatting sqref="D23">
    <cfRule type="cellIs" dxfId="91" priority="31" operator="lessThan">
      <formula>$B$23</formula>
    </cfRule>
    <cfRule type="cellIs" dxfId="90" priority="32" operator="greaterThanOrEqual">
      <formula>$B$23</formula>
    </cfRule>
  </conditionalFormatting>
  <conditionalFormatting sqref="D24">
    <cfRule type="cellIs" dxfId="89" priority="29" operator="lessThan">
      <formula>$B$24</formula>
    </cfRule>
    <cfRule type="cellIs" dxfId="88" priority="30" operator="greaterThanOrEqual">
      <formula>$B$24</formula>
    </cfRule>
  </conditionalFormatting>
  <conditionalFormatting sqref="D26">
    <cfRule type="cellIs" dxfId="87" priority="27" operator="lessThan">
      <formula>$B$26</formula>
    </cfRule>
    <cfRule type="cellIs" dxfId="86" priority="28" operator="greaterThanOrEqual">
      <formula>$B$26</formula>
    </cfRule>
  </conditionalFormatting>
  <conditionalFormatting sqref="D27">
    <cfRule type="cellIs" dxfId="85" priority="25" operator="lessThan">
      <formula>$B$27</formula>
    </cfRule>
    <cfRule type="cellIs" dxfId="84" priority="26" operator="greaterThanOrEqual">
      <formula>$B$27</formula>
    </cfRule>
  </conditionalFormatting>
  <conditionalFormatting sqref="D29">
    <cfRule type="cellIs" dxfId="83" priority="23" operator="lessThan">
      <formula>$B$29</formula>
    </cfRule>
    <cfRule type="cellIs" dxfId="82" priority="24" operator="greaterThanOrEqual">
      <formula>$B$29</formula>
    </cfRule>
  </conditionalFormatting>
  <conditionalFormatting sqref="D30">
    <cfRule type="cellIs" dxfId="81" priority="21" operator="lessThan">
      <formula>$B$30</formula>
    </cfRule>
    <cfRule type="cellIs" dxfId="80" priority="22" operator="greaterThanOrEqual">
      <formula>$B$30</formula>
    </cfRule>
  </conditionalFormatting>
  <conditionalFormatting sqref="D32">
    <cfRule type="cellIs" dxfId="79" priority="19" operator="lessThan">
      <formula>$B$32</formula>
    </cfRule>
    <cfRule type="cellIs" dxfId="78" priority="20" operator="greaterThanOrEqual">
      <formula>$B$32</formula>
    </cfRule>
  </conditionalFormatting>
  <conditionalFormatting sqref="D33">
    <cfRule type="cellIs" dxfId="77" priority="17" operator="lessThan">
      <formula>$B$33</formula>
    </cfRule>
    <cfRule type="cellIs" dxfId="76" priority="18" operator="greaterThanOrEqual">
      <formula>$B$33</formula>
    </cfRule>
  </conditionalFormatting>
  <conditionalFormatting sqref="E23">
    <cfRule type="cellIs" dxfId="75" priority="15" operator="lessThan">
      <formula>$B$23</formula>
    </cfRule>
    <cfRule type="cellIs" dxfId="74" priority="16" operator="greaterThanOrEqual">
      <formula>$B$23</formula>
    </cfRule>
  </conditionalFormatting>
  <conditionalFormatting sqref="E24">
    <cfRule type="cellIs" dxfId="73" priority="13" operator="lessThan">
      <formula>$B$24</formula>
    </cfRule>
    <cfRule type="cellIs" dxfId="72" priority="14" operator="greaterThanOrEqual">
      <formula>$B$24</formula>
    </cfRule>
  </conditionalFormatting>
  <conditionalFormatting sqref="E26">
    <cfRule type="cellIs" dxfId="71" priority="11" operator="lessThan">
      <formula>$B$26</formula>
    </cfRule>
    <cfRule type="cellIs" dxfId="70" priority="12" operator="greaterThanOrEqual">
      <formula>$B$26</formula>
    </cfRule>
  </conditionalFormatting>
  <conditionalFormatting sqref="E27">
    <cfRule type="cellIs" dxfId="69" priority="9" operator="lessThan">
      <formula>$B$27</formula>
    </cfRule>
    <cfRule type="cellIs" dxfId="68" priority="10" operator="greaterThanOrEqual">
      <formula>$B$27</formula>
    </cfRule>
  </conditionalFormatting>
  <conditionalFormatting sqref="E29">
    <cfRule type="cellIs" dxfId="67" priority="7" operator="lessThan">
      <formula>$B$29</formula>
    </cfRule>
    <cfRule type="cellIs" dxfId="66" priority="8" operator="greaterThanOrEqual">
      <formula>$B$29</formula>
    </cfRule>
  </conditionalFormatting>
  <conditionalFormatting sqref="E30">
    <cfRule type="cellIs" dxfId="65" priority="5" operator="lessThan">
      <formula>$B$30</formula>
    </cfRule>
    <cfRule type="cellIs" dxfId="64" priority="6" operator="greaterThanOrEqual">
      <formula>$B$30</formula>
    </cfRule>
  </conditionalFormatting>
  <conditionalFormatting sqref="E32">
    <cfRule type="cellIs" dxfId="63" priority="3" operator="lessThan">
      <formula>$B$32</formula>
    </cfRule>
    <cfRule type="cellIs" dxfId="62" priority="4" operator="greaterThanOrEqual">
      <formula>$B$32</formula>
    </cfRule>
  </conditionalFormatting>
  <conditionalFormatting sqref="E33">
    <cfRule type="cellIs" dxfId="61" priority="1" operator="lessThan">
      <formula>$B$33</formula>
    </cfRule>
    <cfRule type="cellIs" dxfId="60" priority="2" operator="greaterThanOrEqual">
      <formula>$B$33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402D9-E047-5647-B476-B8D18B4A1B8E}">
  <dimension ref="A1:J93"/>
  <sheetViews>
    <sheetView topLeftCell="A51" workbookViewId="0">
      <selection activeCell="B17" sqref="B17"/>
    </sheetView>
  </sheetViews>
  <sheetFormatPr baseColWidth="10" defaultColWidth="14.5" defaultRowHeight="13" x14ac:dyDescent="0.15"/>
  <cols>
    <col min="1" max="1" width="24.33203125" style="335" customWidth="1"/>
    <col min="2" max="16384" width="14.5" style="335"/>
  </cols>
  <sheetData>
    <row r="1" spans="1:10" ht="15.75" customHeight="1" x14ac:dyDescent="0.15">
      <c r="A1" s="412" t="s">
        <v>18</v>
      </c>
      <c r="B1" s="413"/>
      <c r="C1" s="413"/>
      <c r="D1" s="413"/>
      <c r="E1" s="413"/>
      <c r="F1" s="413"/>
      <c r="G1" s="413"/>
      <c r="H1" s="413"/>
      <c r="I1" s="413"/>
      <c r="J1" s="413"/>
    </row>
    <row r="2" spans="1:10" ht="15.75" customHeight="1" x14ac:dyDescent="0.15">
      <c r="A2" s="413"/>
      <c r="B2" s="413"/>
      <c r="C2" s="413"/>
      <c r="D2" s="413"/>
      <c r="E2" s="413"/>
      <c r="F2" s="413"/>
      <c r="G2" s="413"/>
      <c r="H2" s="413"/>
      <c r="I2" s="413"/>
      <c r="J2" s="413"/>
    </row>
    <row r="3" spans="1:10" ht="15.75" customHeight="1" x14ac:dyDescent="0.15">
      <c r="A3" s="413"/>
      <c r="B3" s="413"/>
      <c r="C3" s="413"/>
      <c r="D3" s="413"/>
      <c r="E3" s="413"/>
      <c r="F3" s="413"/>
      <c r="G3" s="413"/>
      <c r="H3" s="413"/>
      <c r="I3" s="413"/>
      <c r="J3" s="413"/>
    </row>
    <row r="4" spans="1:10" ht="15.75" customHeight="1" x14ac:dyDescent="0.15">
      <c r="A4" s="410" t="s">
        <v>477</v>
      </c>
      <c r="B4" s="414"/>
      <c r="C4" s="414"/>
      <c r="D4" s="414"/>
      <c r="E4" s="414"/>
      <c r="F4" s="414"/>
      <c r="G4" s="414"/>
      <c r="H4" s="414"/>
      <c r="I4" s="414"/>
      <c r="J4" s="411"/>
    </row>
    <row r="6" spans="1:10" ht="15.75" customHeight="1" x14ac:dyDescent="0.15">
      <c r="B6" s="410" t="s">
        <v>478</v>
      </c>
      <c r="C6" s="411"/>
    </row>
    <row r="7" spans="1:10" ht="48" x14ac:dyDescent="0.2">
      <c r="A7" s="292" t="s">
        <v>2</v>
      </c>
      <c r="B7" s="293" t="s">
        <v>479</v>
      </c>
      <c r="C7" s="293" t="s">
        <v>480</v>
      </c>
      <c r="D7" s="294"/>
      <c r="E7" s="294"/>
      <c r="F7" s="292" t="s">
        <v>481</v>
      </c>
      <c r="G7" s="293" t="s">
        <v>482</v>
      </c>
      <c r="H7" s="293" t="s">
        <v>483</v>
      </c>
      <c r="I7" s="293" t="s">
        <v>484</v>
      </c>
      <c r="J7" s="293" t="s">
        <v>485</v>
      </c>
    </row>
    <row r="8" spans="1:10" ht="16" x14ac:dyDescent="0.2">
      <c r="A8" s="295" t="s">
        <v>486</v>
      </c>
      <c r="B8" s="296"/>
      <c r="C8" s="296"/>
      <c r="D8" s="297"/>
      <c r="E8" s="297" t="s">
        <v>487</v>
      </c>
      <c r="F8" s="298">
        <f>D26+D34+D42</f>
        <v>18</v>
      </c>
      <c r="G8" s="298">
        <f>SUM(B9:B16)+SUM(C22:C24)</f>
        <v>13</v>
      </c>
      <c r="H8" s="299">
        <f>D26+D30</f>
        <v>18</v>
      </c>
      <c r="I8" s="299">
        <f>B26+B30+B34+B38</f>
        <v>15</v>
      </c>
      <c r="J8" s="299">
        <f>B26+B30</f>
        <v>15</v>
      </c>
    </row>
    <row r="9" spans="1:10" ht="16" x14ac:dyDescent="0.2">
      <c r="A9" s="298" t="s">
        <v>68</v>
      </c>
      <c r="B9" s="299">
        <v>1</v>
      </c>
      <c r="C9" s="299"/>
      <c r="D9" s="297"/>
      <c r="E9" s="297" t="s">
        <v>488</v>
      </c>
      <c r="F9" s="300">
        <f>F8/$D$47</f>
        <v>0.96826250672404524</v>
      </c>
      <c r="G9" s="300">
        <f>G8/$D$47</f>
        <v>0.69930069930069927</v>
      </c>
      <c r="H9" s="300">
        <f t="shared" ref="H9:J9" si="0">H8/$D$47</f>
        <v>0.96826250672404524</v>
      </c>
      <c r="I9" s="300">
        <f t="shared" si="0"/>
        <v>0.80688542227003768</v>
      </c>
      <c r="J9" s="300">
        <f t="shared" si="0"/>
        <v>0.80688542227003768</v>
      </c>
    </row>
    <row r="10" spans="1:10" ht="16" x14ac:dyDescent="0.2">
      <c r="A10" s="298" t="s">
        <v>93</v>
      </c>
      <c r="B10" s="299">
        <v>1</v>
      </c>
      <c r="C10" s="299"/>
      <c r="D10" s="297"/>
      <c r="E10" s="297" t="s">
        <v>489</v>
      </c>
      <c r="F10" s="300">
        <v>0.75</v>
      </c>
      <c r="G10" s="300">
        <v>0.75</v>
      </c>
      <c r="H10" s="301">
        <v>0.4</v>
      </c>
      <c r="I10" s="301">
        <v>0.5</v>
      </c>
      <c r="J10" s="301">
        <v>0.2</v>
      </c>
    </row>
    <row r="11" spans="1:10" ht="16" x14ac:dyDescent="0.2">
      <c r="A11" s="298" t="s">
        <v>98</v>
      </c>
      <c r="B11" s="299">
        <v>1</v>
      </c>
      <c r="C11" s="299"/>
      <c r="D11" s="297"/>
      <c r="E11" s="297"/>
      <c r="F11" s="302"/>
      <c r="G11" s="302"/>
      <c r="H11" s="303"/>
      <c r="I11" s="303"/>
      <c r="J11" s="294"/>
    </row>
    <row r="12" spans="1:10" ht="16" x14ac:dyDescent="0.2">
      <c r="A12" s="298" t="s">
        <v>237</v>
      </c>
      <c r="B12" s="299">
        <v>1</v>
      </c>
      <c r="C12" s="299"/>
      <c r="D12" s="297"/>
      <c r="E12" s="297"/>
      <c r="F12" s="302"/>
      <c r="G12" s="302"/>
      <c r="H12" s="303"/>
      <c r="I12" s="303"/>
      <c r="J12" s="294"/>
    </row>
    <row r="13" spans="1:10" ht="16" x14ac:dyDescent="0.2">
      <c r="A13" s="298" t="s">
        <v>682</v>
      </c>
      <c r="B13" s="299">
        <v>3</v>
      </c>
      <c r="C13" s="299"/>
      <c r="D13" s="297"/>
      <c r="E13" s="304"/>
      <c r="F13" s="302"/>
      <c r="G13" s="302"/>
      <c r="H13" s="303"/>
      <c r="I13" s="303"/>
      <c r="J13" s="294"/>
    </row>
    <row r="14" spans="1:10" ht="16" x14ac:dyDescent="0.2">
      <c r="A14" s="298" t="s">
        <v>110</v>
      </c>
      <c r="B14" s="299">
        <v>1</v>
      </c>
      <c r="C14" s="299"/>
      <c r="D14" s="304"/>
      <c r="E14" s="304"/>
      <c r="F14" s="302"/>
      <c r="G14" s="302"/>
      <c r="H14" s="303"/>
      <c r="I14" s="303"/>
      <c r="J14" s="294"/>
    </row>
    <row r="15" spans="1:10" ht="16" x14ac:dyDescent="0.2">
      <c r="A15" s="298" t="s">
        <v>132</v>
      </c>
      <c r="B15" s="299">
        <v>1</v>
      </c>
      <c r="C15" s="299"/>
      <c r="D15" s="304"/>
      <c r="E15" s="304"/>
      <c r="F15" s="302"/>
      <c r="G15" s="302"/>
      <c r="H15" s="303"/>
      <c r="I15" s="303"/>
      <c r="J15" s="294"/>
    </row>
    <row r="16" spans="1:10" ht="16" x14ac:dyDescent="0.2">
      <c r="A16" s="298" t="s">
        <v>137</v>
      </c>
      <c r="B16" s="299">
        <v>1</v>
      </c>
      <c r="C16" s="299"/>
      <c r="D16" s="304"/>
      <c r="E16" s="304"/>
      <c r="F16" s="302"/>
      <c r="G16" s="302"/>
      <c r="H16" s="303"/>
      <c r="I16" s="303"/>
      <c r="J16" s="294"/>
    </row>
    <row r="17" spans="1:10" ht="16" x14ac:dyDescent="0.2">
      <c r="A17" s="298" t="s">
        <v>159</v>
      </c>
      <c r="B17" s="299">
        <v>1</v>
      </c>
      <c r="C17" s="299"/>
      <c r="D17" s="304"/>
      <c r="E17" s="304"/>
      <c r="F17" s="302"/>
      <c r="G17" s="302"/>
      <c r="H17" s="303"/>
      <c r="I17" s="303"/>
      <c r="J17" s="294"/>
    </row>
    <row r="18" spans="1:10" ht="16" x14ac:dyDescent="0.2">
      <c r="A18" s="298" t="s">
        <v>236</v>
      </c>
      <c r="B18" s="299">
        <v>1</v>
      </c>
      <c r="C18" s="299"/>
      <c r="D18" s="304"/>
      <c r="E18" s="304"/>
      <c r="F18" s="302"/>
      <c r="G18" s="302"/>
      <c r="H18" s="303"/>
      <c r="I18" s="303"/>
      <c r="J18" s="294"/>
    </row>
    <row r="19" spans="1:10" ht="16" x14ac:dyDescent="0.2">
      <c r="A19" s="298" t="s">
        <v>393</v>
      </c>
      <c r="B19" s="299">
        <v>1</v>
      </c>
      <c r="C19" s="299"/>
      <c r="D19" s="304"/>
      <c r="E19" s="304"/>
      <c r="F19" s="302"/>
      <c r="G19" s="302"/>
      <c r="H19" s="303"/>
      <c r="I19" s="303"/>
      <c r="J19" s="294"/>
    </row>
    <row r="20" spans="1:10" ht="16" x14ac:dyDescent="0.2">
      <c r="A20" s="298" t="s">
        <v>459</v>
      </c>
      <c r="B20" s="299">
        <v>1</v>
      </c>
      <c r="C20" s="299"/>
      <c r="D20" s="304"/>
      <c r="E20" s="304"/>
      <c r="F20" s="302"/>
      <c r="G20" s="302"/>
      <c r="H20" s="303"/>
      <c r="I20" s="303"/>
      <c r="J20" s="294"/>
    </row>
    <row r="21" spans="1:10" ht="16" x14ac:dyDescent="0.2">
      <c r="A21" s="298" t="s">
        <v>542</v>
      </c>
      <c r="B21" s="299">
        <v>1</v>
      </c>
      <c r="C21" s="299"/>
      <c r="D21" s="304"/>
      <c r="E21" s="304"/>
      <c r="F21" s="302"/>
      <c r="G21" s="302"/>
      <c r="H21" s="303"/>
      <c r="I21" s="303"/>
      <c r="J21" s="294"/>
    </row>
    <row r="22" spans="1:10" ht="16" x14ac:dyDescent="0.2">
      <c r="A22" s="314" t="s">
        <v>689</v>
      </c>
      <c r="B22" s="299"/>
      <c r="C22" s="299">
        <v>1</v>
      </c>
      <c r="D22" s="304"/>
      <c r="E22" s="304"/>
      <c r="F22" s="302"/>
      <c r="G22" s="302"/>
      <c r="H22" s="303"/>
      <c r="I22" s="303"/>
      <c r="J22" s="294"/>
    </row>
    <row r="23" spans="1:10" s="376" customFormat="1" ht="16" x14ac:dyDescent="0.2">
      <c r="A23" s="314" t="s">
        <v>690</v>
      </c>
      <c r="B23" s="299"/>
      <c r="C23" s="299">
        <v>1</v>
      </c>
      <c r="D23" s="304"/>
      <c r="E23" s="304"/>
      <c r="F23" s="302"/>
      <c r="G23" s="302"/>
      <c r="H23" s="303"/>
      <c r="I23" s="303"/>
      <c r="J23" s="294"/>
    </row>
    <row r="24" spans="1:10" s="376" customFormat="1" ht="16" x14ac:dyDescent="0.2">
      <c r="A24" s="314" t="s">
        <v>691</v>
      </c>
      <c r="B24" s="299"/>
      <c r="C24" s="299">
        <v>1</v>
      </c>
      <c r="D24" s="304"/>
      <c r="E24" s="304"/>
      <c r="F24" s="302"/>
      <c r="G24" s="302"/>
      <c r="H24" s="303"/>
      <c r="I24" s="303"/>
      <c r="J24" s="294"/>
    </row>
    <row r="25" spans="1:10" ht="16" x14ac:dyDescent="0.2">
      <c r="A25" s="298"/>
      <c r="B25" s="299"/>
      <c r="C25" s="299"/>
      <c r="D25" s="304"/>
      <c r="E25" s="304"/>
      <c r="F25" s="302"/>
      <c r="G25" s="302"/>
      <c r="H25" s="303"/>
      <c r="I25" s="303"/>
      <c r="J25" s="294"/>
    </row>
    <row r="26" spans="1:10" ht="16" x14ac:dyDescent="0.2">
      <c r="A26" s="305" t="s">
        <v>490</v>
      </c>
      <c r="B26" s="306">
        <f>SUM(B9:B25)</f>
        <v>15</v>
      </c>
      <c r="C26" s="306">
        <f>SUM(C13:C25)</f>
        <v>3</v>
      </c>
      <c r="D26" s="307">
        <f>B26+C26</f>
        <v>18</v>
      </c>
      <c r="E26" s="294"/>
      <c r="F26" s="303"/>
      <c r="G26" s="303"/>
      <c r="H26" s="303"/>
      <c r="I26" s="303"/>
      <c r="J26" s="303"/>
    </row>
    <row r="27" spans="1:10" ht="16" x14ac:dyDescent="0.2">
      <c r="A27" s="295" t="s">
        <v>491</v>
      </c>
      <c r="B27" s="296"/>
      <c r="C27" s="296"/>
      <c r="D27" s="294"/>
      <c r="E27" s="294"/>
      <c r="F27" s="303"/>
      <c r="G27" s="303"/>
      <c r="H27" s="303"/>
      <c r="I27" s="303"/>
      <c r="J27" s="303"/>
    </row>
    <row r="28" spans="1:10" ht="16" x14ac:dyDescent="0.2">
      <c r="A28" s="298"/>
      <c r="B28" s="299"/>
      <c r="C28" s="299"/>
      <c r="D28" s="294"/>
      <c r="E28" s="294"/>
      <c r="F28" s="303"/>
      <c r="G28" s="303"/>
      <c r="H28" s="303"/>
      <c r="I28" s="303"/>
      <c r="J28" s="303"/>
    </row>
    <row r="29" spans="1:10" ht="16" x14ac:dyDescent="0.2">
      <c r="A29" s="298"/>
      <c r="B29" s="299"/>
      <c r="C29" s="299"/>
      <c r="D29" s="294"/>
      <c r="E29" s="294"/>
      <c r="F29" s="303"/>
      <c r="G29" s="303"/>
      <c r="H29" s="303"/>
      <c r="I29" s="303"/>
      <c r="J29" s="303"/>
    </row>
    <row r="30" spans="1:10" ht="16" x14ac:dyDescent="0.2">
      <c r="A30" s="305" t="s">
        <v>492</v>
      </c>
      <c r="B30" s="306">
        <f>SUM(B28:B29)</f>
        <v>0</v>
      </c>
      <c r="C30" s="306">
        <f>SUM(C28:C29)</f>
        <v>0</v>
      </c>
      <c r="D30" s="307">
        <f>B30+C30</f>
        <v>0</v>
      </c>
      <c r="E30" s="294"/>
      <c r="F30" s="303"/>
      <c r="G30" s="303"/>
      <c r="H30" s="303"/>
      <c r="I30" s="303"/>
      <c r="J30" s="303"/>
    </row>
    <row r="31" spans="1:10" ht="16" x14ac:dyDescent="0.2">
      <c r="A31" s="295" t="s">
        <v>493</v>
      </c>
      <c r="B31" s="296"/>
      <c r="C31" s="296"/>
      <c r="D31" s="294"/>
      <c r="E31" s="294"/>
      <c r="F31" s="303"/>
      <c r="G31" s="303"/>
      <c r="H31" s="303"/>
      <c r="I31" s="303"/>
      <c r="J31" s="303"/>
    </row>
    <row r="32" spans="1:10" ht="16" x14ac:dyDescent="0.2">
      <c r="A32" s="298"/>
      <c r="B32" s="299"/>
      <c r="C32" s="299"/>
      <c r="D32" s="294"/>
      <c r="E32" s="294"/>
      <c r="F32" s="303"/>
      <c r="G32" s="303"/>
      <c r="H32" s="303"/>
      <c r="I32" s="303"/>
      <c r="J32" s="303"/>
    </row>
    <row r="33" spans="1:10" ht="16" x14ac:dyDescent="0.2">
      <c r="A33" s="298"/>
      <c r="B33" s="299"/>
      <c r="C33" s="299"/>
      <c r="D33" s="294"/>
      <c r="E33" s="294"/>
      <c r="F33" s="303"/>
      <c r="G33" s="303"/>
      <c r="H33" s="303"/>
      <c r="I33" s="303"/>
      <c r="J33" s="303"/>
    </row>
    <row r="34" spans="1:10" ht="16" x14ac:dyDescent="0.2">
      <c r="A34" s="305" t="s">
        <v>494</v>
      </c>
      <c r="B34" s="306">
        <f t="shared" ref="B34:C34" si="1">SUM(B32:B33)</f>
        <v>0</v>
      </c>
      <c r="C34" s="306">
        <f t="shared" si="1"/>
        <v>0</v>
      </c>
      <c r="D34" s="307">
        <f>B34+C34</f>
        <v>0</v>
      </c>
      <c r="E34" s="294"/>
      <c r="F34" s="303"/>
      <c r="G34" s="303"/>
      <c r="H34" s="303"/>
      <c r="I34" s="303"/>
      <c r="J34" s="303"/>
    </row>
    <row r="35" spans="1:10" ht="16" x14ac:dyDescent="0.2">
      <c r="A35" s="295" t="s">
        <v>495</v>
      </c>
      <c r="B35" s="296"/>
      <c r="C35" s="296"/>
      <c r="D35" s="294"/>
      <c r="E35" s="294"/>
      <c r="F35" s="303"/>
      <c r="G35" s="303"/>
      <c r="H35" s="303"/>
      <c r="I35" s="303"/>
      <c r="J35" s="303"/>
    </row>
    <row r="36" spans="1:10" ht="16" x14ac:dyDescent="0.2">
      <c r="A36" s="298" t="s">
        <v>697</v>
      </c>
      <c r="B36" s="299"/>
      <c r="C36" s="299">
        <v>0.59</v>
      </c>
      <c r="D36" s="294"/>
      <c r="E36" s="294"/>
      <c r="F36" s="303"/>
      <c r="G36" s="303"/>
      <c r="H36" s="303"/>
      <c r="I36" s="303"/>
      <c r="J36" s="303"/>
    </row>
    <row r="37" spans="1:10" ht="16" x14ac:dyDescent="0.2">
      <c r="A37" s="308"/>
      <c r="B37" s="299"/>
      <c r="C37" s="299"/>
      <c r="D37" s="294"/>
      <c r="E37" s="294"/>
      <c r="F37" s="303"/>
      <c r="G37" s="303"/>
      <c r="H37" s="303"/>
      <c r="I37" s="303"/>
      <c r="J37" s="303"/>
    </row>
    <row r="38" spans="1:10" ht="16" x14ac:dyDescent="0.2">
      <c r="A38" s="305" t="s">
        <v>496</v>
      </c>
      <c r="B38" s="306">
        <f>SUM(B36:B37)</f>
        <v>0</v>
      </c>
      <c r="C38" s="306">
        <f>SUM(C36:C37)</f>
        <v>0.59</v>
      </c>
      <c r="D38" s="307">
        <f>B38+C38</f>
        <v>0.59</v>
      </c>
      <c r="E38" s="294"/>
      <c r="F38" s="303"/>
      <c r="G38" s="303"/>
      <c r="H38" s="303"/>
      <c r="I38" s="303"/>
      <c r="J38" s="303"/>
    </row>
    <row r="39" spans="1:10" ht="16" x14ac:dyDescent="0.2">
      <c r="A39" s="295" t="s">
        <v>497</v>
      </c>
      <c r="B39" s="296"/>
      <c r="C39" s="296"/>
      <c r="D39" s="294"/>
      <c r="E39" s="294"/>
      <c r="F39" s="303"/>
      <c r="G39" s="303"/>
      <c r="H39" s="303"/>
      <c r="I39" s="303"/>
      <c r="J39" s="303"/>
    </row>
    <row r="40" spans="1:10" ht="16" x14ac:dyDescent="0.2">
      <c r="A40" s="308"/>
      <c r="B40" s="299"/>
      <c r="C40" s="299"/>
      <c r="D40" s="294"/>
      <c r="E40" s="294"/>
      <c r="F40" s="303"/>
      <c r="G40" s="303"/>
      <c r="H40" s="303"/>
      <c r="I40" s="303"/>
      <c r="J40" s="303"/>
    </row>
    <row r="41" spans="1:10" ht="16" x14ac:dyDescent="0.2">
      <c r="A41" s="308"/>
      <c r="B41" s="299"/>
      <c r="C41" s="299"/>
      <c r="D41" s="294"/>
      <c r="E41" s="294"/>
      <c r="F41" s="303"/>
      <c r="G41" s="303"/>
      <c r="H41" s="303"/>
      <c r="I41" s="303"/>
      <c r="J41" s="303"/>
    </row>
    <row r="42" spans="1:10" ht="16" x14ac:dyDescent="0.2">
      <c r="A42" s="305" t="s">
        <v>498</v>
      </c>
      <c r="B42" s="306">
        <f t="shared" ref="B42:C42" si="2">SUM(B40:B41)</f>
        <v>0</v>
      </c>
      <c r="C42" s="306">
        <f t="shared" si="2"/>
        <v>0</v>
      </c>
      <c r="D42" s="307">
        <f>B42+C42</f>
        <v>0</v>
      </c>
      <c r="E42" s="294"/>
      <c r="F42" s="303"/>
      <c r="G42" s="303"/>
      <c r="H42" s="303"/>
      <c r="I42" s="303"/>
      <c r="J42" s="303"/>
    </row>
    <row r="43" spans="1:10" ht="16" x14ac:dyDescent="0.2">
      <c r="A43" s="295" t="s">
        <v>499</v>
      </c>
      <c r="B43" s="296"/>
      <c r="C43" s="296"/>
      <c r="D43" s="294"/>
      <c r="E43" s="294"/>
      <c r="F43" s="303"/>
      <c r="G43" s="303"/>
      <c r="H43" s="303"/>
      <c r="I43" s="303"/>
      <c r="J43" s="303"/>
    </row>
    <row r="44" spans="1:10" ht="16" x14ac:dyDescent="0.2">
      <c r="A44" s="298"/>
      <c r="B44" s="299"/>
      <c r="C44" s="299"/>
      <c r="D44" s="294"/>
      <c r="E44" s="294"/>
      <c r="F44" s="303"/>
      <c r="G44" s="303"/>
      <c r="H44" s="303"/>
      <c r="I44" s="303"/>
      <c r="J44" s="303"/>
    </row>
    <row r="45" spans="1:10" ht="16" x14ac:dyDescent="0.2">
      <c r="A45" s="298"/>
      <c r="B45" s="299"/>
      <c r="C45" s="299"/>
      <c r="D45" s="294"/>
      <c r="E45" s="294"/>
      <c r="F45" s="303"/>
      <c r="G45" s="303"/>
      <c r="H45" s="303"/>
      <c r="I45" s="303"/>
      <c r="J45" s="303"/>
    </row>
    <row r="46" spans="1:10" ht="16" x14ac:dyDescent="0.2">
      <c r="A46" s="305" t="s">
        <v>500</v>
      </c>
      <c r="B46" s="306">
        <f>SUM(B44:B45)</f>
        <v>0</v>
      </c>
      <c r="C46" s="306">
        <f>SUM(C44:C45)</f>
        <v>0</v>
      </c>
      <c r="D46" s="307">
        <f>B46+C46</f>
        <v>0</v>
      </c>
      <c r="E46" s="304"/>
      <c r="F46" s="302"/>
      <c r="G46" s="302"/>
      <c r="H46" s="303"/>
      <c r="I46" s="303"/>
      <c r="J46" s="294"/>
    </row>
    <row r="47" spans="1:10" ht="16" x14ac:dyDescent="0.2">
      <c r="A47" s="309"/>
      <c r="B47" s="310"/>
      <c r="C47" s="311" t="s">
        <v>501</v>
      </c>
      <c r="D47" s="311">
        <f>D26+D30+D34+D38+D42+D46</f>
        <v>18.59</v>
      </c>
      <c r="E47" s="303"/>
      <c r="F47" s="303"/>
      <c r="G47" s="303"/>
      <c r="H47" s="303"/>
      <c r="I47" s="303"/>
      <c r="J47" s="303"/>
    </row>
    <row r="50" spans="1:10" ht="15.75" customHeight="1" x14ac:dyDescent="0.15">
      <c r="A50" s="410" t="s">
        <v>502</v>
      </c>
      <c r="B50" s="414"/>
      <c r="C50" s="414"/>
      <c r="D50" s="414"/>
      <c r="E50" s="414"/>
      <c r="F50" s="414"/>
      <c r="G50" s="414"/>
      <c r="H50" s="414"/>
      <c r="I50" s="414"/>
      <c r="J50" s="411"/>
    </row>
    <row r="52" spans="1:10" ht="15.75" customHeight="1" x14ac:dyDescent="0.15">
      <c r="B52" s="410" t="s">
        <v>502</v>
      </c>
      <c r="C52" s="411"/>
    </row>
    <row r="53" spans="1:10" ht="49" customHeight="1" x14ac:dyDescent="0.2">
      <c r="A53" s="292" t="s">
        <v>2</v>
      </c>
      <c r="B53" s="293" t="s">
        <v>479</v>
      </c>
      <c r="C53" s="293" t="s">
        <v>480</v>
      </c>
      <c r="D53" s="294"/>
      <c r="E53" s="294"/>
      <c r="F53" s="292" t="str">
        <f>F7</f>
        <v>Corpo Docente Próprio</v>
      </c>
      <c r="G53" s="292" t="str">
        <f t="shared" ref="G53:J53" si="3">G7</f>
        <v>Corpo Docente Próprio (Carreira)</v>
      </c>
      <c r="H53" s="292" t="str">
        <f t="shared" si="3"/>
        <v>Doutores (ETI)</v>
      </c>
      <c r="I53" s="292" t="str">
        <f t="shared" si="3"/>
        <v>Doutores/
 Especialistas na área</v>
      </c>
      <c r="J53" s="292" t="str">
        <f t="shared" si="3"/>
        <v>Doutores especializados na área</v>
      </c>
    </row>
    <row r="54" spans="1:10" ht="16" x14ac:dyDescent="0.2">
      <c r="A54" s="295" t="s">
        <v>486</v>
      </c>
      <c r="B54" s="296"/>
      <c r="C54" s="296"/>
      <c r="D54" s="297"/>
      <c r="E54" s="297" t="s">
        <v>487</v>
      </c>
      <c r="F54" s="298">
        <f>D72+D80+D88</f>
        <v>56</v>
      </c>
      <c r="G54" s="298">
        <f>SUM(B55:B62)+SUM(C68:C70)</f>
        <v>36</v>
      </c>
      <c r="H54" s="299">
        <f>D72+D76</f>
        <v>56</v>
      </c>
      <c r="I54" s="299">
        <f>B72+B76+B80+B84</f>
        <v>53</v>
      </c>
      <c r="J54" s="299">
        <f>B72+B76</f>
        <v>53</v>
      </c>
    </row>
    <row r="55" spans="1:10" ht="16" x14ac:dyDescent="0.2">
      <c r="A55" s="298" t="str">
        <f t="shared" ref="A55:A68" si="4">A9</f>
        <v>António Alberto Pinto</v>
      </c>
      <c r="B55" s="299">
        <v>4.5</v>
      </c>
      <c r="C55" s="299"/>
      <c r="D55" s="297"/>
      <c r="E55" s="297" t="s">
        <v>488</v>
      </c>
      <c r="F55" s="300">
        <f>F54/$D$93</f>
        <v>0.98245614035087714</v>
      </c>
      <c r="G55" s="300">
        <f>G54/$D$93</f>
        <v>0.63157894736842102</v>
      </c>
      <c r="H55" s="300">
        <f>H54/$D$93</f>
        <v>0.98245614035087714</v>
      </c>
      <c r="I55" s="300">
        <f>I54/$D$93</f>
        <v>0.92982456140350878</v>
      </c>
      <c r="J55" s="300">
        <f>J54/$D$93</f>
        <v>0.92982456140350878</v>
      </c>
    </row>
    <row r="56" spans="1:10" ht="16" x14ac:dyDescent="0.2">
      <c r="A56" s="298" t="str">
        <f t="shared" si="4"/>
        <v>Cristóvão Dinis Sousa</v>
      </c>
      <c r="B56" s="299">
        <v>4</v>
      </c>
      <c r="C56" s="299"/>
      <c r="D56" s="297"/>
      <c r="E56" s="297" t="s">
        <v>489</v>
      </c>
      <c r="F56" s="300">
        <v>0.75</v>
      </c>
      <c r="G56" s="300">
        <v>0.75</v>
      </c>
      <c r="H56" s="301">
        <v>0.4</v>
      </c>
      <c r="I56" s="301">
        <v>0.5</v>
      </c>
      <c r="J56" s="301">
        <v>0.2</v>
      </c>
    </row>
    <row r="57" spans="1:10" ht="16" x14ac:dyDescent="0.2">
      <c r="A57" s="298" t="str">
        <f t="shared" si="4"/>
        <v>Carla Sofia Pereira</v>
      </c>
      <c r="B57" s="299">
        <v>0.5</v>
      </c>
      <c r="C57" s="299"/>
      <c r="D57" s="297"/>
      <c r="E57" s="297"/>
      <c r="F57" s="312"/>
      <c r="G57" s="312"/>
      <c r="H57" s="309"/>
      <c r="I57" s="309"/>
      <c r="J57" s="309"/>
    </row>
    <row r="58" spans="1:10" ht="16" x14ac:dyDescent="0.2">
      <c r="A58" s="298" t="str">
        <f t="shared" si="4"/>
        <v>Davide Rua Carneiro</v>
      </c>
      <c r="B58" s="299">
        <v>4</v>
      </c>
      <c r="C58" s="299"/>
      <c r="D58" s="304"/>
      <c r="E58" s="304"/>
      <c r="F58" s="302"/>
      <c r="G58" s="302"/>
      <c r="H58" s="303"/>
      <c r="I58" s="303"/>
      <c r="J58" s="294"/>
    </row>
    <row r="59" spans="1:10" ht="16" x14ac:dyDescent="0.2">
      <c r="A59" s="298" t="str">
        <f t="shared" si="4"/>
        <v>Rui Soares</v>
      </c>
      <c r="B59" s="299">
        <v>3</v>
      </c>
      <c r="C59" s="299"/>
      <c r="D59" s="304"/>
      <c r="E59" s="304"/>
      <c r="F59" s="302"/>
      <c r="G59" s="302"/>
      <c r="H59" s="302"/>
      <c r="I59" s="303"/>
      <c r="J59" s="294"/>
    </row>
    <row r="60" spans="1:10" ht="16" x14ac:dyDescent="0.2">
      <c r="A60" s="298" t="str">
        <f t="shared" si="4"/>
        <v>João Paulo Magalhães</v>
      </c>
      <c r="B60" s="299">
        <v>4.5</v>
      </c>
      <c r="C60" s="299"/>
      <c r="D60" s="304"/>
      <c r="E60" s="304"/>
      <c r="F60" s="302"/>
      <c r="G60" s="302"/>
      <c r="H60" s="303"/>
      <c r="I60" s="303"/>
      <c r="J60" s="294"/>
    </row>
    <row r="61" spans="1:10" ht="16" x14ac:dyDescent="0.2">
      <c r="A61" s="298" t="str">
        <f t="shared" si="4"/>
        <v>Ricardo Jorge Santos</v>
      </c>
      <c r="B61" s="299">
        <v>4.5</v>
      </c>
      <c r="C61" s="299"/>
      <c r="D61" s="304"/>
      <c r="E61" s="304"/>
      <c r="F61" s="302"/>
      <c r="G61" s="302"/>
      <c r="H61" s="303"/>
      <c r="I61" s="303"/>
      <c r="J61" s="294"/>
    </row>
    <row r="62" spans="1:10" ht="16" x14ac:dyDescent="0.2">
      <c r="A62" s="298" t="str">
        <f t="shared" si="4"/>
        <v>Ricardo Fernandes Costa</v>
      </c>
      <c r="B62" s="299">
        <v>8</v>
      </c>
      <c r="C62" s="299"/>
      <c r="D62" s="304"/>
      <c r="E62" s="304"/>
      <c r="F62" s="302"/>
      <c r="G62" s="302"/>
      <c r="H62" s="303"/>
      <c r="I62" s="303"/>
      <c r="J62" s="294"/>
    </row>
    <row r="63" spans="1:10" ht="16" x14ac:dyDescent="0.2">
      <c r="A63" s="298" t="str">
        <f t="shared" si="4"/>
        <v>Bruno Moisés Oliveira</v>
      </c>
      <c r="B63" s="299">
        <v>4</v>
      </c>
      <c r="C63" s="299"/>
      <c r="D63" s="304"/>
      <c r="E63" s="304"/>
      <c r="F63" s="302"/>
      <c r="G63" s="302"/>
      <c r="H63" s="303"/>
      <c r="I63" s="303"/>
      <c r="J63" s="294"/>
    </row>
    <row r="64" spans="1:10" ht="16" x14ac:dyDescent="0.2">
      <c r="A64" s="298" t="str">
        <f t="shared" si="4"/>
        <v>Fábio André Silva</v>
      </c>
      <c r="B64" s="299">
        <v>4</v>
      </c>
      <c r="C64" s="299"/>
      <c r="D64" s="304"/>
      <c r="E64" s="304"/>
      <c r="F64" s="302"/>
      <c r="G64" s="302"/>
      <c r="H64" s="303"/>
      <c r="I64" s="303"/>
      <c r="J64" s="294"/>
    </row>
    <row r="65" spans="1:10" ht="16" x14ac:dyDescent="0.2">
      <c r="A65" s="298" t="str">
        <f t="shared" si="4"/>
        <v>João Ricardo Ramos</v>
      </c>
      <c r="B65" s="299">
        <v>4</v>
      </c>
      <c r="C65" s="299"/>
      <c r="D65" s="304"/>
      <c r="E65" s="304"/>
      <c r="F65" s="302"/>
      <c r="G65" s="302"/>
      <c r="H65" s="303"/>
      <c r="I65" s="303"/>
      <c r="J65" s="294"/>
    </row>
    <row r="66" spans="1:10" ht="16" x14ac:dyDescent="0.2">
      <c r="A66" s="298" t="str">
        <f t="shared" si="4"/>
        <v>Óscar António Oliveira</v>
      </c>
      <c r="B66" s="299">
        <v>4</v>
      </c>
      <c r="C66" s="299"/>
      <c r="D66" s="304"/>
      <c r="E66" s="304"/>
      <c r="F66" s="302"/>
      <c r="G66" s="302"/>
      <c r="H66" s="303"/>
      <c r="I66" s="303"/>
      <c r="J66" s="294"/>
    </row>
    <row r="67" spans="1:10" ht="16" x14ac:dyDescent="0.2">
      <c r="A67" s="298" t="str">
        <f t="shared" si="4"/>
        <v>João Miguel Carneiro</v>
      </c>
      <c r="B67" s="299">
        <v>4</v>
      </c>
      <c r="C67" s="299"/>
      <c r="D67" s="304"/>
      <c r="E67" s="304"/>
      <c r="F67" s="302"/>
      <c r="G67" s="302"/>
      <c r="H67" s="303"/>
      <c r="I67" s="303"/>
      <c r="J67" s="294"/>
    </row>
    <row r="68" spans="1:10" ht="16" x14ac:dyDescent="0.2">
      <c r="A68" s="314" t="str">
        <f t="shared" si="4"/>
        <v>Alexandra Maria Braga</v>
      </c>
      <c r="B68" s="299"/>
      <c r="C68" s="299">
        <v>1</v>
      </c>
      <c r="D68" s="304"/>
      <c r="E68" s="304"/>
      <c r="F68" s="302"/>
      <c r="G68" s="302"/>
      <c r="H68" s="303"/>
      <c r="I68" s="303"/>
      <c r="J68" s="294"/>
    </row>
    <row r="69" spans="1:10" s="376" customFormat="1" ht="16" x14ac:dyDescent="0.2">
      <c r="A69" s="314" t="str">
        <f t="shared" ref="A69:A70" si="5">A23</f>
        <v>José António Oliveira</v>
      </c>
      <c r="B69" s="299"/>
      <c r="C69" s="299">
        <v>1</v>
      </c>
      <c r="D69" s="304"/>
      <c r="E69" s="304"/>
      <c r="F69" s="302"/>
      <c r="G69" s="302"/>
      <c r="H69" s="303"/>
      <c r="I69" s="303"/>
      <c r="J69" s="294"/>
    </row>
    <row r="70" spans="1:10" s="376" customFormat="1" ht="16" x14ac:dyDescent="0.2">
      <c r="A70" s="314" t="str">
        <f t="shared" si="5"/>
        <v>Vanda Marlene Lima</v>
      </c>
      <c r="B70" s="299"/>
      <c r="C70" s="299">
        <v>1</v>
      </c>
      <c r="D70" s="304"/>
      <c r="E70" s="304"/>
      <c r="F70" s="302"/>
      <c r="G70" s="302"/>
      <c r="H70" s="303"/>
      <c r="I70" s="303"/>
      <c r="J70" s="294"/>
    </row>
    <row r="71" spans="1:10" ht="16" x14ac:dyDescent="0.2">
      <c r="A71" s="298"/>
      <c r="B71" s="299"/>
      <c r="C71" s="299"/>
      <c r="D71" s="304"/>
      <c r="E71" s="304"/>
      <c r="F71" s="302"/>
      <c r="G71" s="302"/>
      <c r="H71" s="303"/>
      <c r="I71" s="303"/>
      <c r="J71" s="294"/>
    </row>
    <row r="72" spans="1:10" ht="16" x14ac:dyDescent="0.2">
      <c r="A72" s="305" t="s">
        <v>490</v>
      </c>
      <c r="B72" s="306">
        <f>SUM(B55:B71)</f>
        <v>53</v>
      </c>
      <c r="C72" s="306">
        <f>SUM(C55:C71)</f>
        <v>3</v>
      </c>
      <c r="D72" s="307">
        <f>B72+C72</f>
        <v>56</v>
      </c>
      <c r="E72" s="294"/>
      <c r="F72" s="303"/>
      <c r="G72" s="303"/>
      <c r="H72" s="303"/>
      <c r="I72" s="303"/>
      <c r="J72" s="303"/>
    </row>
    <row r="73" spans="1:10" ht="16" x14ac:dyDescent="0.2">
      <c r="A73" s="295" t="s">
        <v>491</v>
      </c>
      <c r="B73" s="296"/>
      <c r="C73" s="296"/>
      <c r="D73" s="294"/>
      <c r="E73" s="294"/>
      <c r="F73" s="303"/>
      <c r="G73" s="303"/>
      <c r="H73" s="303"/>
      <c r="I73" s="303"/>
      <c r="J73" s="303"/>
    </row>
    <row r="74" spans="1:10" ht="16" x14ac:dyDescent="0.2">
      <c r="A74" s="298"/>
      <c r="B74" s="299"/>
      <c r="C74" s="299"/>
      <c r="D74" s="294"/>
      <c r="E74" s="294"/>
      <c r="F74" s="303"/>
      <c r="G74" s="303"/>
      <c r="H74" s="303"/>
      <c r="I74" s="303"/>
      <c r="J74" s="303"/>
    </row>
    <row r="75" spans="1:10" ht="16" x14ac:dyDescent="0.2">
      <c r="A75" s="298"/>
      <c r="B75" s="299"/>
      <c r="C75" s="299"/>
      <c r="D75" s="294"/>
      <c r="E75" s="294"/>
      <c r="F75" s="303"/>
      <c r="G75" s="303"/>
      <c r="H75" s="303"/>
      <c r="I75" s="303"/>
      <c r="J75" s="303"/>
    </row>
    <row r="76" spans="1:10" ht="16" x14ac:dyDescent="0.2">
      <c r="A76" s="305" t="s">
        <v>492</v>
      </c>
      <c r="B76" s="306">
        <f>SUM(B74:B75)</f>
        <v>0</v>
      </c>
      <c r="C76" s="306">
        <f>SUM(C74:C75)</f>
        <v>0</v>
      </c>
      <c r="D76" s="307">
        <f>B76+C76</f>
        <v>0</v>
      </c>
      <c r="E76" s="304"/>
      <c r="F76" s="302"/>
      <c r="G76" s="302"/>
      <c r="H76" s="303"/>
      <c r="I76" s="303"/>
      <c r="J76" s="294"/>
    </row>
    <row r="77" spans="1:10" ht="16" x14ac:dyDescent="0.2">
      <c r="A77" s="295" t="s">
        <v>493</v>
      </c>
      <c r="B77" s="296"/>
      <c r="C77" s="296"/>
      <c r="D77" s="294"/>
      <c r="E77" s="303"/>
      <c r="F77" s="303"/>
      <c r="G77" s="303"/>
      <c r="H77" s="303"/>
      <c r="I77" s="303"/>
      <c r="J77" s="303"/>
    </row>
    <row r="78" spans="1:10" ht="16" x14ac:dyDescent="0.2">
      <c r="A78" s="298"/>
      <c r="B78" s="299"/>
      <c r="C78" s="299"/>
      <c r="D78" s="294"/>
    </row>
    <row r="79" spans="1:10" ht="16" x14ac:dyDescent="0.2">
      <c r="A79" s="298"/>
      <c r="B79" s="299"/>
      <c r="C79" s="299"/>
      <c r="D79" s="294"/>
    </row>
    <row r="80" spans="1:10" ht="16" x14ac:dyDescent="0.2">
      <c r="A80" s="305" t="s">
        <v>494</v>
      </c>
      <c r="B80" s="306">
        <f t="shared" ref="B80:C80" si="6">SUM(B78:B79)</f>
        <v>0</v>
      </c>
      <c r="C80" s="306">
        <f t="shared" si="6"/>
        <v>0</v>
      </c>
      <c r="D80" s="307">
        <f>B80+C80</f>
        <v>0</v>
      </c>
    </row>
    <row r="81" spans="1:4" ht="16" x14ac:dyDescent="0.2">
      <c r="A81" s="295" t="s">
        <v>495</v>
      </c>
      <c r="B81" s="296"/>
      <c r="C81" s="296"/>
      <c r="D81" s="294"/>
    </row>
    <row r="82" spans="1:4" ht="16" x14ac:dyDescent="0.2">
      <c r="A82" s="298" t="str">
        <f>A36</f>
        <v>Luísa Maria Mota</v>
      </c>
      <c r="B82" s="299"/>
      <c r="C82" s="299">
        <v>1</v>
      </c>
      <c r="D82" s="294"/>
    </row>
    <row r="83" spans="1:4" ht="16" x14ac:dyDescent="0.2">
      <c r="A83" s="308"/>
      <c r="B83" s="299"/>
      <c r="C83" s="299"/>
      <c r="D83" s="294"/>
    </row>
    <row r="84" spans="1:4" ht="16" x14ac:dyDescent="0.2">
      <c r="A84" s="305" t="s">
        <v>496</v>
      </c>
      <c r="B84" s="306">
        <f>SUM(B82:B83)</f>
        <v>0</v>
      </c>
      <c r="C84" s="306">
        <f>SUM(C82:C83)</f>
        <v>1</v>
      </c>
      <c r="D84" s="307">
        <f>B84+C84</f>
        <v>1</v>
      </c>
    </row>
    <row r="85" spans="1:4" ht="16" x14ac:dyDescent="0.2">
      <c r="A85" s="295" t="s">
        <v>497</v>
      </c>
      <c r="B85" s="296"/>
      <c r="C85" s="296"/>
      <c r="D85" s="294"/>
    </row>
    <row r="86" spans="1:4" ht="16" x14ac:dyDescent="0.2">
      <c r="A86" s="298">
        <f>A40</f>
        <v>0</v>
      </c>
      <c r="B86" s="299"/>
      <c r="C86" s="299"/>
      <c r="D86" s="294"/>
    </row>
    <row r="87" spans="1:4" ht="16" x14ac:dyDescent="0.2">
      <c r="A87" s="298">
        <f>A41</f>
        <v>0</v>
      </c>
      <c r="B87" s="299"/>
      <c r="C87" s="299"/>
      <c r="D87" s="294"/>
    </row>
    <row r="88" spans="1:4" ht="16" x14ac:dyDescent="0.2">
      <c r="A88" s="305" t="s">
        <v>498</v>
      </c>
      <c r="B88" s="306">
        <f t="shared" ref="B88:C88" si="7">SUM(B86:B87)</f>
        <v>0</v>
      </c>
      <c r="C88" s="306">
        <f t="shared" si="7"/>
        <v>0</v>
      </c>
      <c r="D88" s="307">
        <f>B88+C88</f>
        <v>0</v>
      </c>
    </row>
    <row r="89" spans="1:4" ht="16" x14ac:dyDescent="0.2">
      <c r="A89" s="295" t="s">
        <v>499</v>
      </c>
      <c r="B89" s="296"/>
      <c r="C89" s="296"/>
      <c r="D89" s="294"/>
    </row>
    <row r="90" spans="1:4" ht="16" x14ac:dyDescent="0.2">
      <c r="A90" s="298"/>
      <c r="B90" s="299"/>
      <c r="C90" s="299"/>
      <c r="D90" s="294"/>
    </row>
    <row r="91" spans="1:4" ht="16" x14ac:dyDescent="0.2">
      <c r="A91" s="298"/>
      <c r="B91" s="299"/>
      <c r="C91" s="299"/>
      <c r="D91" s="294"/>
    </row>
    <row r="92" spans="1:4" ht="16" x14ac:dyDescent="0.2">
      <c r="A92" s="305" t="s">
        <v>500</v>
      </c>
      <c r="B92" s="306">
        <f>SUM(B90:B91)</f>
        <v>0</v>
      </c>
      <c r="C92" s="306">
        <f>SUM(C90:C91)</f>
        <v>0</v>
      </c>
      <c r="D92" s="307">
        <f>B92+C92</f>
        <v>0</v>
      </c>
    </row>
    <row r="93" spans="1:4" ht="16" x14ac:dyDescent="0.2">
      <c r="A93" s="309"/>
      <c r="B93" s="310"/>
      <c r="C93" s="311" t="s">
        <v>503</v>
      </c>
      <c r="D93" s="311">
        <f>D72+D76+D80+D84+D88+D92</f>
        <v>57</v>
      </c>
    </row>
  </sheetData>
  <mergeCells count="5">
    <mergeCell ref="B52:C52"/>
    <mergeCell ref="A1:J3"/>
    <mergeCell ref="A4:J4"/>
    <mergeCell ref="B6:C6"/>
    <mergeCell ref="A50:J50"/>
  </mergeCells>
  <conditionalFormatting sqref="F55">
    <cfRule type="cellIs" dxfId="59" priority="17" operator="lessThan">
      <formula>$F$56</formula>
    </cfRule>
    <cfRule type="cellIs" dxfId="58" priority="18" operator="greaterThanOrEqual">
      <formula>$F$56</formula>
    </cfRule>
  </conditionalFormatting>
  <conditionalFormatting sqref="H55">
    <cfRule type="cellIs" dxfId="57" priority="15" operator="lessThan">
      <formula>$H$56</formula>
    </cfRule>
    <cfRule type="cellIs" dxfId="56" priority="16" operator="greaterThanOrEqual">
      <formula>$H$56</formula>
    </cfRule>
  </conditionalFormatting>
  <conditionalFormatting sqref="I55">
    <cfRule type="cellIs" dxfId="55" priority="13" operator="lessThan">
      <formula>$I$56</formula>
    </cfRule>
    <cfRule type="cellIs" dxfId="54" priority="14" operator="greaterThanOrEqual">
      <formula>$I$56</formula>
    </cfRule>
  </conditionalFormatting>
  <conditionalFormatting sqref="J55">
    <cfRule type="cellIs" dxfId="53" priority="11" operator="lessThan">
      <formula>$J$56</formula>
    </cfRule>
    <cfRule type="cellIs" dxfId="52" priority="12" operator="greaterThanOrEqual">
      <formula>$J$56</formula>
    </cfRule>
  </conditionalFormatting>
  <conditionalFormatting sqref="G55">
    <cfRule type="cellIs" dxfId="51" priority="7" operator="lessThan">
      <formula>$F$56</formula>
    </cfRule>
    <cfRule type="cellIs" dxfId="50" priority="8" operator="greaterThanOrEqual">
      <formula>$F$56</formula>
    </cfRule>
  </conditionalFormatting>
  <conditionalFormatting sqref="F9">
    <cfRule type="cellIs" dxfId="49" priority="19" operator="lessThan">
      <formula>$J$10</formula>
    </cfRule>
    <cfRule type="cellIs" dxfId="48" priority="20" operator="greaterThanOrEqual">
      <formula>$J$10</formula>
    </cfRule>
  </conditionalFormatting>
  <conditionalFormatting sqref="H9">
    <cfRule type="cellIs" dxfId="47" priority="9" operator="lessThan">
      <formula>$H$10</formula>
    </cfRule>
    <cfRule type="cellIs" dxfId="46" priority="10" operator="greaterThanOrEqual">
      <formula>$H$10</formula>
    </cfRule>
  </conditionalFormatting>
  <conditionalFormatting sqref="G9">
    <cfRule type="cellIs" dxfId="45" priority="5" operator="lessThan">
      <formula>$G$10</formula>
    </cfRule>
    <cfRule type="cellIs" dxfId="44" priority="6" operator="greaterThanOrEqual">
      <formula>$G$10</formula>
    </cfRule>
  </conditionalFormatting>
  <conditionalFormatting sqref="I9">
    <cfRule type="cellIs" dxfId="43" priority="3" operator="lessThan">
      <formula>$I$10</formula>
    </cfRule>
    <cfRule type="cellIs" dxfId="42" priority="4" operator="greaterThanOrEqual">
      <formula>$I$10</formula>
    </cfRule>
  </conditionalFormatting>
  <conditionalFormatting sqref="J9">
    <cfRule type="cellIs" dxfId="41" priority="1" operator="lessThan">
      <formula>$J$10</formula>
    </cfRule>
    <cfRule type="cellIs" dxfId="40" priority="2" operator="greaterThanOrEqual">
      <formula>$J$10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10BA14-F362-0B43-8925-06CBACB721AA}">
  <dimension ref="A1:J127"/>
  <sheetViews>
    <sheetView workbookViewId="0">
      <selection activeCell="A5" sqref="A5"/>
    </sheetView>
  </sheetViews>
  <sheetFormatPr baseColWidth="10" defaultColWidth="14.5" defaultRowHeight="13" x14ac:dyDescent="0.15"/>
  <cols>
    <col min="1" max="1" width="30.33203125" style="335" customWidth="1"/>
    <col min="2" max="16384" width="14.5" style="335"/>
  </cols>
  <sheetData>
    <row r="1" spans="1:10" ht="15.75" customHeight="1" x14ac:dyDescent="0.15">
      <c r="A1" s="412" t="s">
        <v>13</v>
      </c>
      <c r="B1" s="413"/>
      <c r="C1" s="413"/>
      <c r="D1" s="413"/>
      <c r="E1" s="413"/>
      <c r="F1" s="413"/>
      <c r="G1" s="413"/>
      <c r="H1" s="413"/>
      <c r="I1" s="413"/>
      <c r="J1" s="413"/>
    </row>
    <row r="2" spans="1:10" ht="15.75" customHeight="1" x14ac:dyDescent="0.15">
      <c r="A2" s="413"/>
      <c r="B2" s="413"/>
      <c r="C2" s="413"/>
      <c r="D2" s="413"/>
      <c r="E2" s="413"/>
      <c r="F2" s="413"/>
      <c r="G2" s="413"/>
      <c r="H2" s="413"/>
      <c r="I2" s="413"/>
      <c r="J2" s="413"/>
    </row>
    <row r="3" spans="1:10" ht="15.75" customHeight="1" x14ac:dyDescent="0.15">
      <c r="A3" s="413"/>
      <c r="B3" s="413"/>
      <c r="C3" s="413"/>
      <c r="D3" s="413"/>
      <c r="E3" s="413"/>
      <c r="F3" s="413"/>
      <c r="G3" s="413"/>
      <c r="H3" s="413"/>
      <c r="I3" s="413"/>
      <c r="J3" s="413"/>
    </row>
    <row r="5" spans="1:10" ht="15.75" customHeight="1" x14ac:dyDescent="0.15">
      <c r="B5" s="410" t="s">
        <v>478</v>
      </c>
      <c r="C5" s="415"/>
    </row>
    <row r="6" spans="1:10" ht="48" x14ac:dyDescent="0.2">
      <c r="A6" s="292" t="s">
        <v>2</v>
      </c>
      <c r="B6" s="293" t="s">
        <v>504</v>
      </c>
      <c r="C6" s="293" t="s">
        <v>480</v>
      </c>
      <c r="D6" s="294"/>
      <c r="E6" s="294"/>
      <c r="F6" s="292" t="s">
        <v>481</v>
      </c>
      <c r="G6" s="292" t="s">
        <v>482</v>
      </c>
      <c r="H6" s="293" t="s">
        <v>483</v>
      </c>
      <c r="I6" s="293" t="s">
        <v>484</v>
      </c>
    </row>
    <row r="7" spans="1:10" ht="16" x14ac:dyDescent="0.2">
      <c r="A7" s="295" t="s">
        <v>486</v>
      </c>
      <c r="B7" s="296"/>
      <c r="C7" s="296"/>
      <c r="D7" s="297"/>
      <c r="E7" s="297" t="s">
        <v>487</v>
      </c>
      <c r="F7" s="298">
        <f>D29+D42+D51</f>
        <v>20</v>
      </c>
      <c r="G7" s="298">
        <f>SUM(B8:B17)+SUM(C25:C27)</f>
        <v>13</v>
      </c>
      <c r="H7" s="299">
        <f>D29+D36</f>
        <v>21.64</v>
      </c>
      <c r="I7" s="299">
        <f>B29+B36+B42+B47</f>
        <v>18.29</v>
      </c>
    </row>
    <row r="8" spans="1:10" ht="16" x14ac:dyDescent="0.2">
      <c r="A8" s="298" t="s">
        <v>68</v>
      </c>
      <c r="B8" s="299">
        <v>1</v>
      </c>
      <c r="C8" s="299"/>
      <c r="D8" s="297"/>
      <c r="E8" s="297" t="s">
        <v>488</v>
      </c>
      <c r="F8" s="300">
        <f>F7/$D$61</f>
        <v>0.8061265618702137</v>
      </c>
      <c r="G8" s="300">
        <f>G7/$D$61</f>
        <v>0.52398226521563884</v>
      </c>
      <c r="H8" s="300">
        <f>H7/$D$61</f>
        <v>0.8722289399435712</v>
      </c>
      <c r="I8" s="300">
        <f>I7/$D$61</f>
        <v>0.73720274083031034</v>
      </c>
    </row>
    <row r="9" spans="1:10" ht="16" x14ac:dyDescent="0.2">
      <c r="A9" s="298" t="s">
        <v>85</v>
      </c>
      <c r="B9" s="299">
        <v>1</v>
      </c>
      <c r="C9" s="299"/>
      <c r="D9" s="297"/>
      <c r="E9" s="297" t="s">
        <v>489</v>
      </c>
      <c r="F9" s="300">
        <v>0.6</v>
      </c>
      <c r="G9" s="300">
        <v>0.6</v>
      </c>
      <c r="H9" s="301">
        <v>0.15</v>
      </c>
      <c r="I9" s="301">
        <v>0.5</v>
      </c>
    </row>
    <row r="10" spans="1:10" ht="16" x14ac:dyDescent="0.2">
      <c r="A10" s="298" t="s">
        <v>93</v>
      </c>
      <c r="B10" s="299">
        <v>1</v>
      </c>
      <c r="C10" s="299"/>
      <c r="D10" s="297"/>
      <c r="E10" s="297"/>
      <c r="F10" s="312"/>
      <c r="G10" s="312"/>
      <c r="H10" s="309"/>
      <c r="I10" s="309"/>
    </row>
    <row r="11" spans="1:10" ht="16" x14ac:dyDescent="0.2">
      <c r="A11" s="298" t="s">
        <v>237</v>
      </c>
      <c r="B11" s="299">
        <v>1</v>
      </c>
      <c r="C11" s="299"/>
      <c r="D11" s="304"/>
      <c r="E11" s="304"/>
      <c r="F11" s="302"/>
      <c r="G11" s="302"/>
      <c r="H11" s="303"/>
      <c r="I11" s="303"/>
    </row>
    <row r="12" spans="1:10" ht="16" x14ac:dyDescent="0.2">
      <c r="A12" s="298" t="s">
        <v>110</v>
      </c>
      <c r="B12" s="299">
        <v>1</v>
      </c>
      <c r="C12" s="299"/>
      <c r="D12" s="304"/>
      <c r="E12" s="304"/>
      <c r="F12" s="302"/>
      <c r="G12" s="302"/>
      <c r="H12" s="302"/>
      <c r="I12" s="303"/>
    </row>
    <row r="13" spans="1:10" ht="16" x14ac:dyDescent="0.2">
      <c r="A13" s="298" t="s">
        <v>121</v>
      </c>
      <c r="B13" s="299">
        <v>1</v>
      </c>
      <c r="C13" s="299"/>
      <c r="D13" s="304"/>
      <c r="E13" s="304"/>
      <c r="F13" s="302"/>
      <c r="G13" s="302"/>
      <c r="H13" s="303"/>
      <c r="I13" s="303"/>
    </row>
    <row r="14" spans="1:10" ht="16" x14ac:dyDescent="0.2">
      <c r="A14" s="298" t="s">
        <v>123</v>
      </c>
      <c r="B14" s="299">
        <v>1</v>
      </c>
      <c r="C14" s="299"/>
      <c r="D14" s="304"/>
      <c r="E14" s="304"/>
      <c r="F14" s="302"/>
      <c r="G14" s="302"/>
      <c r="H14" s="303"/>
      <c r="I14" s="303"/>
    </row>
    <row r="15" spans="1:10" ht="16" x14ac:dyDescent="0.2">
      <c r="A15" s="298" t="s">
        <v>132</v>
      </c>
      <c r="B15" s="299">
        <v>1</v>
      </c>
      <c r="C15" s="299"/>
      <c r="D15" s="304"/>
      <c r="E15" s="304"/>
      <c r="F15" s="302"/>
      <c r="G15" s="302"/>
      <c r="H15" s="303"/>
      <c r="I15" s="303"/>
    </row>
    <row r="16" spans="1:10" ht="16" x14ac:dyDescent="0.2">
      <c r="A16" s="298" t="s">
        <v>137</v>
      </c>
      <c r="B16" s="299">
        <v>1</v>
      </c>
      <c r="C16" s="299"/>
      <c r="D16" s="304"/>
      <c r="E16" s="304"/>
      <c r="F16" s="302"/>
      <c r="G16" s="302"/>
      <c r="H16" s="303"/>
      <c r="I16" s="303"/>
    </row>
    <row r="17" spans="1:9" ht="16" x14ac:dyDescent="0.2">
      <c r="A17" s="298" t="s">
        <v>145</v>
      </c>
      <c r="B17" s="299">
        <v>1</v>
      </c>
      <c r="C17" s="299"/>
      <c r="D17" s="304"/>
      <c r="E17" s="304"/>
      <c r="F17" s="302"/>
      <c r="G17" s="302"/>
      <c r="H17" s="303"/>
      <c r="I17" s="303"/>
    </row>
    <row r="18" spans="1:9" ht="16" x14ac:dyDescent="0.2">
      <c r="A18" s="298" t="s">
        <v>159</v>
      </c>
      <c r="B18" s="299">
        <v>1</v>
      </c>
      <c r="C18" s="299"/>
      <c r="D18" s="297"/>
      <c r="E18" s="297"/>
      <c r="F18" s="312"/>
      <c r="G18" s="312"/>
      <c r="H18" s="309"/>
      <c r="I18" s="309"/>
    </row>
    <row r="19" spans="1:9" ht="16" x14ac:dyDescent="0.2">
      <c r="A19" s="298" t="s">
        <v>236</v>
      </c>
      <c r="B19" s="299">
        <v>1</v>
      </c>
      <c r="C19" s="299"/>
      <c r="D19" s="304"/>
      <c r="E19" s="304"/>
      <c r="F19" s="302"/>
      <c r="G19" s="302"/>
      <c r="H19" s="302"/>
      <c r="I19" s="303"/>
    </row>
    <row r="20" spans="1:9" ht="16" x14ac:dyDescent="0.2">
      <c r="A20" s="298" t="s">
        <v>393</v>
      </c>
      <c r="B20" s="299">
        <v>1</v>
      </c>
      <c r="C20" s="299"/>
      <c r="D20" s="304"/>
      <c r="E20" s="304"/>
      <c r="F20" s="302"/>
      <c r="G20" s="302"/>
      <c r="H20" s="302"/>
      <c r="I20" s="303"/>
    </row>
    <row r="21" spans="1:9" ht="16" x14ac:dyDescent="0.2">
      <c r="A21" s="298" t="s">
        <v>505</v>
      </c>
      <c r="B21" s="299">
        <v>1</v>
      </c>
      <c r="C21" s="299"/>
      <c r="D21" s="304"/>
      <c r="E21" s="304"/>
      <c r="F21" s="302"/>
      <c r="G21" s="302"/>
      <c r="H21" s="303"/>
      <c r="I21" s="303"/>
    </row>
    <row r="22" spans="1:9" ht="16" x14ac:dyDescent="0.2">
      <c r="A22" s="298" t="s">
        <v>506</v>
      </c>
      <c r="B22" s="299">
        <v>1</v>
      </c>
      <c r="C22" s="299"/>
      <c r="D22" s="304"/>
      <c r="E22" s="304"/>
      <c r="F22" s="302"/>
      <c r="G22" s="302"/>
      <c r="H22" s="303"/>
      <c r="I22" s="303"/>
    </row>
    <row r="23" spans="1:9" ht="16" x14ac:dyDescent="0.2">
      <c r="A23" s="298" t="s">
        <v>542</v>
      </c>
      <c r="B23" s="299">
        <v>1</v>
      </c>
      <c r="C23" s="299"/>
      <c r="D23" s="304"/>
      <c r="E23" s="304"/>
      <c r="F23" s="302"/>
      <c r="G23" s="302"/>
      <c r="H23" s="303"/>
      <c r="I23" s="303"/>
    </row>
    <row r="24" spans="1:9" ht="16" x14ac:dyDescent="0.2">
      <c r="A24" s="298" t="s">
        <v>576</v>
      </c>
      <c r="B24" s="299">
        <v>1</v>
      </c>
      <c r="C24" s="299"/>
      <c r="D24" s="304"/>
      <c r="E24" s="304"/>
      <c r="F24" s="302"/>
      <c r="G24" s="302"/>
      <c r="H24" s="303"/>
      <c r="I24" s="303"/>
    </row>
    <row r="25" spans="1:9" ht="16" x14ac:dyDescent="0.2">
      <c r="A25" s="314" t="s">
        <v>692</v>
      </c>
      <c r="B25" s="299"/>
      <c r="C25" s="299">
        <v>1</v>
      </c>
      <c r="D25" s="304"/>
      <c r="E25" s="304"/>
      <c r="F25" s="302"/>
      <c r="G25" s="302"/>
      <c r="H25" s="303"/>
      <c r="I25" s="303"/>
    </row>
    <row r="26" spans="1:9" ht="16" x14ac:dyDescent="0.2">
      <c r="A26" s="314" t="s">
        <v>693</v>
      </c>
      <c r="B26" s="299"/>
      <c r="C26" s="299">
        <v>1</v>
      </c>
      <c r="D26" s="304"/>
      <c r="E26" s="304"/>
      <c r="F26" s="302"/>
      <c r="G26" s="302"/>
      <c r="H26" s="303"/>
      <c r="I26" s="303"/>
    </row>
    <row r="27" spans="1:9" ht="16" x14ac:dyDescent="0.2">
      <c r="A27" s="314" t="s">
        <v>694</v>
      </c>
      <c r="B27" s="299"/>
      <c r="C27" s="299">
        <v>1</v>
      </c>
      <c r="D27" s="304"/>
      <c r="E27" s="304"/>
      <c r="F27" s="302"/>
      <c r="G27" s="302"/>
      <c r="H27" s="303"/>
      <c r="I27" s="303"/>
    </row>
    <row r="28" spans="1:9" ht="16" x14ac:dyDescent="0.2">
      <c r="A28" s="298"/>
      <c r="B28" s="299"/>
      <c r="C28" s="299"/>
      <c r="D28" s="304"/>
      <c r="E28" s="304"/>
      <c r="F28" s="302"/>
      <c r="G28" s="302"/>
      <c r="H28" s="303"/>
      <c r="I28" s="303"/>
    </row>
    <row r="29" spans="1:9" ht="16" x14ac:dyDescent="0.2">
      <c r="A29" s="305" t="s">
        <v>490</v>
      </c>
      <c r="B29" s="306">
        <f>SUM(B8:B28)</f>
        <v>17</v>
      </c>
      <c r="C29" s="306">
        <f>SUM(C8:C28)</f>
        <v>3</v>
      </c>
      <c r="D29" s="307">
        <f>B29+C29</f>
        <v>20</v>
      </c>
      <c r="E29" s="294"/>
      <c r="F29" s="303"/>
      <c r="G29" s="303"/>
      <c r="H29" s="303"/>
      <c r="I29" s="303"/>
    </row>
    <row r="30" spans="1:9" ht="16" x14ac:dyDescent="0.2">
      <c r="A30" s="295" t="s">
        <v>491</v>
      </c>
      <c r="B30" s="296"/>
      <c r="C30" s="296"/>
      <c r="D30" s="294"/>
      <c r="E30" s="294"/>
      <c r="F30" s="303"/>
      <c r="G30" s="303"/>
      <c r="H30" s="303"/>
      <c r="I30" s="303"/>
    </row>
    <row r="31" spans="1:9" ht="16" x14ac:dyDescent="0.2">
      <c r="A31" s="298" t="s">
        <v>166</v>
      </c>
      <c r="B31" s="299">
        <v>0.5</v>
      </c>
      <c r="C31" s="299"/>
      <c r="D31" s="294"/>
      <c r="E31" s="294"/>
      <c r="F31" s="303"/>
      <c r="G31" s="303"/>
      <c r="H31" s="303"/>
      <c r="I31" s="303"/>
    </row>
    <row r="32" spans="1:9" s="367" customFormat="1" ht="16" x14ac:dyDescent="0.2">
      <c r="A32" s="298" t="s">
        <v>584</v>
      </c>
      <c r="B32" s="299">
        <v>0.59</v>
      </c>
      <c r="C32" s="299"/>
      <c r="D32" s="294"/>
      <c r="E32" s="294"/>
      <c r="F32" s="303"/>
      <c r="G32" s="303"/>
      <c r="H32" s="303"/>
      <c r="I32" s="303"/>
    </row>
    <row r="33" spans="1:9" ht="16" x14ac:dyDescent="0.2">
      <c r="A33" s="314" t="s">
        <v>695</v>
      </c>
      <c r="B33" s="299"/>
      <c r="C33" s="299">
        <v>0.55000000000000004</v>
      </c>
      <c r="D33" s="294"/>
      <c r="E33" s="294"/>
      <c r="F33" s="303"/>
      <c r="G33" s="303"/>
      <c r="H33" s="303"/>
      <c r="I33" s="303"/>
    </row>
    <row r="34" spans="1:9" ht="16" x14ac:dyDescent="0.2">
      <c r="A34" s="298"/>
      <c r="B34" s="299"/>
      <c r="C34" s="299"/>
      <c r="D34" s="294"/>
      <c r="E34" s="294"/>
      <c r="F34" s="303"/>
      <c r="G34" s="303"/>
      <c r="H34" s="303"/>
      <c r="I34" s="303"/>
    </row>
    <row r="35" spans="1:9" ht="16" x14ac:dyDescent="0.2">
      <c r="A35" s="298"/>
      <c r="B35" s="299"/>
      <c r="C35" s="299"/>
      <c r="D35" s="294"/>
      <c r="E35" s="294"/>
      <c r="F35" s="303"/>
      <c r="G35" s="303"/>
      <c r="H35" s="303"/>
      <c r="I35" s="303"/>
    </row>
    <row r="36" spans="1:9" ht="16" x14ac:dyDescent="0.2">
      <c r="A36" s="305" t="s">
        <v>492</v>
      </c>
      <c r="B36" s="306">
        <f>SUM(B31:B35)</f>
        <v>1.0899999999999999</v>
      </c>
      <c r="C36" s="306">
        <f>SUM(C31:C35)</f>
        <v>0.55000000000000004</v>
      </c>
      <c r="D36" s="307">
        <f>B36+C36</f>
        <v>1.64</v>
      </c>
      <c r="E36" s="294"/>
      <c r="F36" s="303"/>
      <c r="G36" s="303"/>
      <c r="H36" s="303"/>
      <c r="I36" s="303"/>
    </row>
    <row r="37" spans="1:9" ht="16" x14ac:dyDescent="0.2">
      <c r="A37" s="295" t="s">
        <v>493</v>
      </c>
      <c r="B37" s="296"/>
      <c r="C37" s="296"/>
      <c r="D37" s="294"/>
      <c r="E37" s="294"/>
      <c r="F37" s="303"/>
      <c r="G37" s="303"/>
      <c r="H37" s="303"/>
      <c r="I37" s="303"/>
    </row>
    <row r="38" spans="1:9" ht="16" x14ac:dyDescent="0.2">
      <c r="A38" s="298"/>
      <c r="B38" s="299"/>
      <c r="C38" s="299"/>
      <c r="D38" s="294"/>
      <c r="E38" s="294"/>
      <c r="F38" s="303"/>
      <c r="G38" s="303"/>
      <c r="H38" s="303"/>
      <c r="I38" s="303"/>
    </row>
    <row r="39" spans="1:9" ht="16" x14ac:dyDescent="0.2">
      <c r="A39" s="298"/>
      <c r="B39" s="299"/>
      <c r="C39" s="299"/>
      <c r="D39" s="294"/>
      <c r="E39" s="294"/>
      <c r="F39" s="303"/>
      <c r="G39" s="303"/>
      <c r="H39" s="303"/>
      <c r="I39" s="303"/>
    </row>
    <row r="40" spans="1:9" ht="16" x14ac:dyDescent="0.2">
      <c r="A40" s="298"/>
      <c r="B40" s="299"/>
      <c r="C40" s="299"/>
      <c r="D40" s="294"/>
      <c r="E40" s="294"/>
      <c r="F40" s="303"/>
      <c r="G40" s="303"/>
      <c r="H40" s="303"/>
      <c r="I40" s="303"/>
    </row>
    <row r="41" spans="1:9" ht="16" x14ac:dyDescent="0.2">
      <c r="A41" s="298"/>
      <c r="B41" s="299"/>
      <c r="C41" s="299"/>
      <c r="D41" s="294"/>
      <c r="E41" s="294"/>
      <c r="F41" s="303"/>
      <c r="G41" s="303"/>
      <c r="H41" s="303"/>
      <c r="I41" s="303"/>
    </row>
    <row r="42" spans="1:9" ht="16" x14ac:dyDescent="0.2">
      <c r="A42" s="305" t="s">
        <v>494</v>
      </c>
      <c r="B42" s="306">
        <f t="shared" ref="B42:C42" si="0">SUM(B38:B41)</f>
        <v>0</v>
      </c>
      <c r="C42" s="306">
        <f t="shared" si="0"/>
        <v>0</v>
      </c>
      <c r="D42" s="307">
        <f>B42+C42</f>
        <v>0</v>
      </c>
      <c r="E42" s="294"/>
      <c r="F42" s="303"/>
      <c r="G42" s="303"/>
      <c r="H42" s="303"/>
      <c r="I42" s="303"/>
    </row>
    <row r="43" spans="1:9" ht="16" x14ac:dyDescent="0.2">
      <c r="A43" s="295" t="s">
        <v>495</v>
      </c>
      <c r="B43" s="296"/>
      <c r="C43" s="296"/>
      <c r="D43" s="294"/>
      <c r="E43" s="294"/>
      <c r="F43" s="303"/>
      <c r="G43" s="303"/>
      <c r="H43" s="303"/>
      <c r="I43" s="303"/>
    </row>
    <row r="44" spans="1:9" ht="16" x14ac:dyDescent="0.2">
      <c r="A44" s="298" t="s">
        <v>178</v>
      </c>
      <c r="B44" s="299">
        <v>0.2</v>
      </c>
      <c r="C44" s="299"/>
      <c r="D44" s="294"/>
      <c r="E44" s="294"/>
      <c r="F44" s="303"/>
      <c r="G44" s="303"/>
      <c r="H44" s="303"/>
      <c r="I44" s="303"/>
    </row>
    <row r="45" spans="1:9" ht="16" x14ac:dyDescent="0.2">
      <c r="A45" s="314" t="s">
        <v>697</v>
      </c>
      <c r="B45" s="299"/>
      <c r="C45" s="299">
        <v>0.59</v>
      </c>
      <c r="D45" s="294"/>
      <c r="E45" s="294"/>
      <c r="F45" s="303"/>
      <c r="G45" s="303"/>
      <c r="H45" s="303"/>
      <c r="I45" s="303"/>
    </row>
    <row r="46" spans="1:9" ht="16" x14ac:dyDescent="0.2">
      <c r="A46" s="308"/>
      <c r="B46" s="299"/>
      <c r="C46" s="299"/>
      <c r="D46" s="294"/>
      <c r="E46" s="294"/>
      <c r="F46" s="303"/>
      <c r="G46" s="303"/>
      <c r="H46" s="303"/>
      <c r="I46" s="303"/>
    </row>
    <row r="47" spans="1:9" ht="16" x14ac:dyDescent="0.2">
      <c r="A47" s="305" t="s">
        <v>496</v>
      </c>
      <c r="B47" s="306">
        <f>SUM(B44:B46)</f>
        <v>0.2</v>
      </c>
      <c r="C47" s="306">
        <f>SUM(C45:C46)</f>
        <v>0.59</v>
      </c>
      <c r="D47" s="307">
        <f>B47+C47</f>
        <v>0.79</v>
      </c>
      <c r="E47" s="294"/>
      <c r="F47" s="303"/>
      <c r="G47" s="303"/>
      <c r="H47" s="303"/>
      <c r="I47" s="303"/>
    </row>
    <row r="48" spans="1:9" ht="16" x14ac:dyDescent="0.2">
      <c r="A48" s="295" t="s">
        <v>497</v>
      </c>
      <c r="B48" s="296"/>
      <c r="C48" s="296"/>
      <c r="D48" s="294"/>
      <c r="E48" s="294"/>
      <c r="F48" s="303"/>
      <c r="G48" s="303"/>
      <c r="H48" s="303"/>
      <c r="I48" s="303"/>
    </row>
    <row r="49" spans="1:9" ht="16" x14ac:dyDescent="0.2">
      <c r="A49" s="308"/>
      <c r="B49" s="299"/>
      <c r="C49" s="299"/>
      <c r="D49" s="294"/>
      <c r="E49" s="294"/>
      <c r="F49" s="303"/>
      <c r="G49" s="303"/>
      <c r="H49" s="303"/>
      <c r="I49" s="303"/>
    </row>
    <row r="50" spans="1:9" ht="16" x14ac:dyDescent="0.2">
      <c r="A50" s="308"/>
      <c r="B50" s="299"/>
      <c r="C50" s="299"/>
      <c r="D50" s="294"/>
      <c r="E50" s="294"/>
      <c r="F50" s="303"/>
      <c r="G50" s="303"/>
      <c r="H50" s="303"/>
      <c r="I50" s="303"/>
    </row>
    <row r="51" spans="1:9" ht="16" x14ac:dyDescent="0.2">
      <c r="A51" s="305" t="s">
        <v>498</v>
      </c>
      <c r="B51" s="306">
        <f t="shared" ref="B51:C51" si="1">SUM(B49:B50)</f>
        <v>0</v>
      </c>
      <c r="C51" s="306">
        <f t="shared" si="1"/>
        <v>0</v>
      </c>
      <c r="D51" s="307">
        <f>B51+C51</f>
        <v>0</v>
      </c>
      <c r="E51" s="294"/>
      <c r="F51" s="303"/>
      <c r="G51" s="303"/>
      <c r="H51" s="303"/>
      <c r="I51" s="303"/>
    </row>
    <row r="52" spans="1:9" ht="16" x14ac:dyDescent="0.2">
      <c r="A52" s="295" t="s">
        <v>499</v>
      </c>
      <c r="B52" s="296"/>
      <c r="C52" s="296"/>
      <c r="D52" s="294"/>
      <c r="E52" s="294"/>
      <c r="F52" s="303"/>
      <c r="G52" s="303"/>
      <c r="H52" s="303"/>
      <c r="I52" s="303"/>
    </row>
    <row r="53" spans="1:9" ht="16" x14ac:dyDescent="0.2">
      <c r="A53" s="298" t="s">
        <v>200</v>
      </c>
      <c r="B53" s="299">
        <v>0.5</v>
      </c>
      <c r="C53" s="299"/>
      <c r="D53" s="294"/>
      <c r="E53" s="294"/>
      <c r="F53" s="303"/>
      <c r="G53" s="303"/>
      <c r="H53" s="303"/>
      <c r="I53" s="303"/>
    </row>
    <row r="54" spans="1:9" ht="16" x14ac:dyDescent="0.2">
      <c r="A54" s="298" t="s">
        <v>398</v>
      </c>
      <c r="B54" s="299">
        <v>0.59</v>
      </c>
      <c r="C54" s="299"/>
      <c r="D54" s="294"/>
      <c r="E54" s="294"/>
      <c r="F54" s="303"/>
      <c r="G54" s="303"/>
      <c r="H54" s="303"/>
      <c r="I54" s="303"/>
    </row>
    <row r="55" spans="1:9" s="349" customFormat="1" ht="16" x14ac:dyDescent="0.2">
      <c r="A55" s="298" t="s">
        <v>569</v>
      </c>
      <c r="B55" s="299">
        <v>0.3</v>
      </c>
      <c r="C55" s="299"/>
      <c r="D55" s="294"/>
      <c r="E55" s="294"/>
      <c r="F55" s="303"/>
      <c r="G55" s="303"/>
      <c r="H55" s="303"/>
      <c r="I55" s="303"/>
    </row>
    <row r="56" spans="1:9" s="367" customFormat="1" ht="16" x14ac:dyDescent="0.2">
      <c r="A56" s="298" t="s">
        <v>397</v>
      </c>
      <c r="B56" s="299">
        <v>0.4</v>
      </c>
      <c r="C56" s="299"/>
      <c r="D56" s="294"/>
      <c r="E56" s="294"/>
      <c r="F56" s="303"/>
      <c r="G56" s="303"/>
      <c r="H56" s="303"/>
      <c r="I56" s="303"/>
    </row>
    <row r="57" spans="1:9" ht="16" x14ac:dyDescent="0.2">
      <c r="A57" s="314" t="s">
        <v>696</v>
      </c>
      <c r="B57" s="299"/>
      <c r="C57" s="299">
        <v>0.59</v>
      </c>
      <c r="D57" s="294"/>
      <c r="E57" s="294"/>
      <c r="F57" s="303"/>
      <c r="G57" s="303"/>
      <c r="H57" s="303"/>
      <c r="I57" s="303"/>
    </row>
    <row r="58" spans="1:9" ht="16" x14ac:dyDescent="0.2">
      <c r="A58" s="298"/>
      <c r="B58" s="299"/>
      <c r="C58" s="299"/>
      <c r="D58" s="294"/>
      <c r="E58" s="294"/>
      <c r="F58" s="303"/>
      <c r="G58" s="303"/>
      <c r="H58" s="303"/>
      <c r="I58" s="303"/>
    </row>
    <row r="59" spans="1:9" ht="16" x14ac:dyDescent="0.2">
      <c r="A59" s="298"/>
      <c r="B59" s="299"/>
      <c r="C59" s="299"/>
      <c r="D59" s="294"/>
      <c r="E59" s="294"/>
      <c r="F59" s="303"/>
      <c r="G59" s="303"/>
      <c r="H59" s="303"/>
      <c r="I59" s="303"/>
    </row>
    <row r="60" spans="1:9" ht="16" x14ac:dyDescent="0.2">
      <c r="A60" s="305" t="s">
        <v>500</v>
      </c>
      <c r="B60" s="306">
        <f>SUM(B53:B59)</f>
        <v>1.79</v>
      </c>
      <c r="C60" s="306">
        <f>SUM(C53:C59)</f>
        <v>0.59</v>
      </c>
      <c r="D60" s="307">
        <f>B60+C60</f>
        <v>2.38</v>
      </c>
      <c r="E60" s="304"/>
      <c r="F60" s="302"/>
      <c r="G60" s="302"/>
      <c r="H60" s="303"/>
      <c r="I60" s="303"/>
    </row>
    <row r="61" spans="1:9" ht="16" x14ac:dyDescent="0.2">
      <c r="A61" s="309"/>
      <c r="B61" s="310"/>
      <c r="C61" s="311" t="s">
        <v>501</v>
      </c>
      <c r="D61" s="311">
        <f>D29+D36+D42+D47+D51+D60</f>
        <v>24.81</v>
      </c>
      <c r="E61" s="303"/>
      <c r="F61" s="303"/>
      <c r="G61" s="303"/>
      <c r="H61" s="303"/>
      <c r="I61" s="303"/>
    </row>
    <row r="64" spans="1:9" x14ac:dyDescent="0.15">
      <c r="A64" s="410" t="s">
        <v>502</v>
      </c>
      <c r="B64" s="414"/>
      <c r="C64" s="414"/>
      <c r="D64" s="414"/>
      <c r="E64" s="414"/>
      <c r="F64" s="414"/>
      <c r="G64" s="414"/>
      <c r="H64" s="414"/>
      <c r="I64" s="411"/>
    </row>
    <row r="65" spans="1:9" x14ac:dyDescent="0.15">
      <c r="E65" s="313"/>
    </row>
    <row r="66" spans="1:9" x14ac:dyDescent="0.15">
      <c r="B66" s="410" t="s">
        <v>502</v>
      </c>
      <c r="C66" s="411"/>
    </row>
    <row r="67" spans="1:9" ht="48" x14ac:dyDescent="0.2">
      <c r="A67" s="292" t="s">
        <v>2</v>
      </c>
      <c r="B67" s="293" t="s">
        <v>504</v>
      </c>
      <c r="C67" s="293" t="s">
        <v>480</v>
      </c>
      <c r="D67" s="294"/>
      <c r="E67" s="294"/>
      <c r="F67" s="292" t="str">
        <f>F6</f>
        <v>Corpo Docente Próprio</v>
      </c>
      <c r="G67" s="292" t="str">
        <f>G6</f>
        <v>Corpo Docente Próprio (Carreira)</v>
      </c>
      <c r="H67" s="292" t="str">
        <f>H6</f>
        <v>Doutores (ETI)</v>
      </c>
      <c r="I67" s="292" t="str">
        <f>I6</f>
        <v>Doutores/
 Especialistas na área</v>
      </c>
    </row>
    <row r="68" spans="1:9" ht="16" x14ac:dyDescent="0.2">
      <c r="A68" s="295" t="s">
        <v>486</v>
      </c>
      <c r="B68" s="296"/>
      <c r="C68" s="296"/>
      <c r="D68" s="297"/>
      <c r="E68" s="297" t="s">
        <v>487</v>
      </c>
      <c r="F68" s="298">
        <f>D90+D102+D111</f>
        <v>192</v>
      </c>
      <c r="G68" s="298">
        <f>SUM(B69:B78)+SUM(C86:C88)</f>
        <v>116</v>
      </c>
      <c r="H68" s="299">
        <f>D90+D96</f>
        <v>210</v>
      </c>
      <c r="I68" s="299">
        <f>B90+B96+B102+B107</f>
        <v>180</v>
      </c>
    </row>
    <row r="69" spans="1:9" ht="16" x14ac:dyDescent="0.2">
      <c r="A69" s="298" t="str">
        <f t="shared" ref="A69:A88" si="2">A8</f>
        <v>António Alberto Pinto</v>
      </c>
      <c r="B69" s="299">
        <v>6</v>
      </c>
      <c r="C69" s="299"/>
      <c r="D69" s="297"/>
      <c r="E69" s="297" t="s">
        <v>488</v>
      </c>
      <c r="F69" s="300">
        <f>F68/$D$123</f>
        <v>0.80672268907563027</v>
      </c>
      <c r="G69" s="300">
        <f>G68/$D$123</f>
        <v>0.48739495798319327</v>
      </c>
      <c r="H69" s="300">
        <f>H68/$D$123</f>
        <v>0.88235294117647056</v>
      </c>
      <c r="I69" s="300">
        <f>I68/$D$123</f>
        <v>0.75630252100840334</v>
      </c>
    </row>
    <row r="70" spans="1:9" ht="16" x14ac:dyDescent="0.2">
      <c r="A70" s="298" t="str">
        <f t="shared" si="2"/>
        <v>Altino Manuel Sampaio</v>
      </c>
      <c r="B70" s="299">
        <v>8</v>
      </c>
      <c r="C70" s="299"/>
      <c r="D70" s="297"/>
      <c r="E70" s="297" t="s">
        <v>489</v>
      </c>
      <c r="F70" s="300">
        <v>0.6</v>
      </c>
      <c r="G70" s="300">
        <v>0.6</v>
      </c>
      <c r="H70" s="301">
        <v>0.15</v>
      </c>
      <c r="I70" s="301">
        <v>0.5</v>
      </c>
    </row>
    <row r="71" spans="1:9" ht="16" x14ac:dyDescent="0.2">
      <c r="A71" s="298" t="str">
        <f t="shared" si="2"/>
        <v>Cristóvão Dinis Sousa</v>
      </c>
      <c r="B71" s="299">
        <v>8</v>
      </c>
      <c r="C71" s="299"/>
      <c r="D71" s="297"/>
      <c r="E71" s="297"/>
      <c r="F71" s="312"/>
      <c r="G71" s="312"/>
      <c r="H71" s="309"/>
      <c r="I71" s="309"/>
    </row>
    <row r="72" spans="1:9" ht="16" x14ac:dyDescent="0.2">
      <c r="A72" s="298" t="str">
        <f t="shared" si="2"/>
        <v>Davide Rua Carneiro</v>
      </c>
      <c r="B72" s="299">
        <v>1</v>
      </c>
      <c r="C72" s="299"/>
      <c r="D72" s="297"/>
      <c r="E72" s="297"/>
      <c r="F72" s="312"/>
      <c r="G72" s="312"/>
      <c r="H72" s="309"/>
      <c r="I72" s="309"/>
    </row>
    <row r="73" spans="1:9" ht="16" x14ac:dyDescent="0.2">
      <c r="A73" s="298" t="str">
        <f t="shared" si="2"/>
        <v>João Paulo Magalhães</v>
      </c>
      <c r="B73" s="299">
        <v>8</v>
      </c>
      <c r="C73" s="299"/>
      <c r="D73" s="304"/>
      <c r="E73" s="304"/>
      <c r="F73" s="302"/>
      <c r="G73" s="302"/>
      <c r="H73" s="303"/>
      <c r="I73" s="303"/>
    </row>
    <row r="74" spans="1:9" ht="16" x14ac:dyDescent="0.2">
      <c r="A74" s="298" t="str">
        <f t="shared" si="2"/>
        <v>Luis Costa Lima</v>
      </c>
      <c r="B74" s="299">
        <v>12</v>
      </c>
      <c r="C74" s="299"/>
      <c r="D74" s="304"/>
      <c r="E74" s="304"/>
      <c r="F74" s="302"/>
      <c r="G74" s="302"/>
      <c r="H74" s="302"/>
      <c r="I74" s="303"/>
    </row>
    <row r="75" spans="1:9" ht="16" x14ac:dyDescent="0.2">
      <c r="A75" s="298" t="str">
        <f t="shared" si="2"/>
        <v>Rui Cândido Soares</v>
      </c>
      <c r="B75" s="299">
        <v>20</v>
      </c>
      <c r="C75" s="299"/>
      <c r="D75" s="304"/>
      <c r="E75" s="304"/>
      <c r="F75" s="302"/>
      <c r="G75" s="302"/>
      <c r="H75" s="302"/>
      <c r="I75" s="303"/>
    </row>
    <row r="76" spans="1:9" ht="16" x14ac:dyDescent="0.2">
      <c r="A76" s="298" t="str">
        <f t="shared" si="2"/>
        <v>Ricardo Jorge Santos</v>
      </c>
      <c r="B76" s="299">
        <v>8</v>
      </c>
      <c r="C76" s="299"/>
      <c r="D76" s="304"/>
      <c r="E76" s="304"/>
      <c r="F76" s="302"/>
      <c r="G76" s="302"/>
      <c r="H76" s="303"/>
      <c r="I76" s="303"/>
    </row>
    <row r="77" spans="1:9" ht="16" x14ac:dyDescent="0.2">
      <c r="A77" s="298" t="str">
        <f t="shared" si="2"/>
        <v>Ricardo Fernandes Costa</v>
      </c>
      <c r="B77" s="299">
        <v>4</v>
      </c>
      <c r="C77" s="299"/>
      <c r="D77" s="304"/>
      <c r="E77" s="304"/>
      <c r="F77" s="302"/>
      <c r="G77" s="302"/>
      <c r="H77" s="303"/>
      <c r="I77" s="303"/>
    </row>
    <row r="78" spans="1:9" ht="16" x14ac:dyDescent="0.2">
      <c r="A78" s="298" t="str">
        <f t="shared" si="2"/>
        <v>Vasco Nuno Santos</v>
      </c>
      <c r="B78" s="299">
        <v>12</v>
      </c>
      <c r="C78" s="299"/>
      <c r="D78" s="304"/>
      <c r="E78" s="304"/>
      <c r="F78" s="302"/>
      <c r="G78" s="302"/>
      <c r="H78" s="303"/>
      <c r="I78" s="303"/>
    </row>
    <row r="79" spans="1:9" ht="16" x14ac:dyDescent="0.2">
      <c r="A79" s="298" t="str">
        <f t="shared" si="2"/>
        <v>Bruno Moisés Oliveira</v>
      </c>
      <c r="B79" s="299">
        <v>8</v>
      </c>
      <c r="C79" s="299"/>
      <c r="D79" s="304"/>
      <c r="E79" s="304"/>
      <c r="F79" s="302"/>
      <c r="G79" s="302"/>
      <c r="H79" s="303"/>
      <c r="I79" s="303"/>
    </row>
    <row r="80" spans="1:9" ht="16" x14ac:dyDescent="0.2">
      <c r="A80" s="298" t="str">
        <f t="shared" si="2"/>
        <v>Fábio André Silva</v>
      </c>
      <c r="B80" s="299">
        <v>10</v>
      </c>
      <c r="C80" s="299"/>
      <c r="D80" s="304"/>
      <c r="E80" s="304"/>
      <c r="F80" s="302"/>
      <c r="G80" s="302"/>
      <c r="H80" s="303"/>
      <c r="I80" s="303"/>
    </row>
    <row r="81" spans="1:9" ht="16" x14ac:dyDescent="0.2">
      <c r="A81" s="298" t="str">
        <f t="shared" si="2"/>
        <v>João Ricardo Ramos</v>
      </c>
      <c r="B81" s="299">
        <v>10</v>
      </c>
      <c r="C81" s="299"/>
      <c r="D81" s="304"/>
      <c r="E81" s="304"/>
      <c r="F81" s="302"/>
      <c r="G81" s="302"/>
      <c r="H81" s="303"/>
      <c r="I81" s="303"/>
    </row>
    <row r="82" spans="1:9" ht="16" x14ac:dyDescent="0.2">
      <c r="A82" s="298" t="str">
        <f t="shared" si="2"/>
        <v>Mariana Reimão de Carvalho</v>
      </c>
      <c r="B82" s="299">
        <v>10</v>
      </c>
      <c r="C82" s="299"/>
      <c r="D82" s="304"/>
      <c r="E82" s="304"/>
      <c r="F82" s="302"/>
      <c r="G82" s="302"/>
      <c r="H82" s="303"/>
      <c r="I82" s="303"/>
    </row>
    <row r="83" spans="1:9" ht="16" x14ac:dyDescent="0.2">
      <c r="A83" s="298" t="str">
        <f t="shared" si="2"/>
        <v>Oscar António de Oliveira</v>
      </c>
      <c r="B83" s="299">
        <v>14</v>
      </c>
      <c r="C83" s="299"/>
      <c r="D83" s="304"/>
      <c r="E83" s="304"/>
      <c r="F83" s="302"/>
      <c r="G83" s="302"/>
      <c r="H83" s="303"/>
      <c r="I83" s="303"/>
    </row>
    <row r="84" spans="1:9" ht="16" x14ac:dyDescent="0.2">
      <c r="A84" s="298" t="str">
        <f t="shared" si="2"/>
        <v>João Miguel Carneiro</v>
      </c>
      <c r="B84" s="299">
        <v>16</v>
      </c>
      <c r="C84" s="299"/>
      <c r="D84" s="304"/>
      <c r="E84" s="304"/>
      <c r="F84" s="302"/>
      <c r="G84" s="302"/>
      <c r="H84" s="303"/>
      <c r="I84" s="303"/>
    </row>
    <row r="85" spans="1:9" ht="16" x14ac:dyDescent="0.2">
      <c r="A85" s="298" t="str">
        <f t="shared" si="2"/>
        <v>Marco Filipe Gomes</v>
      </c>
      <c r="B85" s="299">
        <v>8</v>
      </c>
      <c r="C85" s="299"/>
      <c r="D85" s="304"/>
      <c r="E85" s="304"/>
      <c r="F85" s="302"/>
      <c r="G85" s="302"/>
      <c r="H85" s="303"/>
      <c r="I85" s="303"/>
    </row>
    <row r="86" spans="1:9" ht="16" x14ac:dyDescent="0.2">
      <c r="A86" s="314" t="str">
        <f t="shared" si="2"/>
        <v>Eliana Costa e Silva</v>
      </c>
      <c r="B86" s="299"/>
      <c r="C86" s="299">
        <v>10</v>
      </c>
      <c r="D86" s="304"/>
      <c r="E86" s="304"/>
      <c r="F86" s="302"/>
      <c r="G86" s="302"/>
      <c r="H86" s="303"/>
      <c r="I86" s="303"/>
    </row>
    <row r="87" spans="1:9" ht="16" x14ac:dyDescent="0.2">
      <c r="A87" s="314" t="str">
        <f t="shared" si="2"/>
        <v>Maria João Polidoro</v>
      </c>
      <c r="B87" s="299"/>
      <c r="C87" s="299">
        <v>8</v>
      </c>
      <c r="D87" s="304"/>
      <c r="E87" s="304"/>
      <c r="F87" s="302"/>
      <c r="G87" s="302"/>
      <c r="H87" s="303"/>
      <c r="I87" s="303"/>
    </row>
    <row r="88" spans="1:9" ht="16" x14ac:dyDescent="0.2">
      <c r="A88" s="314" t="str">
        <f t="shared" si="2"/>
        <v>Teófilo Miguel Melo</v>
      </c>
      <c r="B88" s="299"/>
      <c r="C88" s="299">
        <v>11</v>
      </c>
      <c r="D88" s="304"/>
      <c r="E88" s="304"/>
      <c r="F88" s="302"/>
      <c r="G88" s="302"/>
      <c r="H88" s="303"/>
      <c r="I88" s="303"/>
    </row>
    <row r="89" spans="1:9" ht="16" x14ac:dyDescent="0.2">
      <c r="A89" s="298"/>
      <c r="B89" s="299"/>
      <c r="C89" s="299"/>
      <c r="D89" s="304"/>
      <c r="E89" s="304"/>
      <c r="F89" s="302"/>
      <c r="G89" s="302"/>
      <c r="H89" s="303"/>
      <c r="I89" s="303"/>
    </row>
    <row r="90" spans="1:9" ht="16" x14ac:dyDescent="0.2">
      <c r="A90" s="305" t="s">
        <v>490</v>
      </c>
      <c r="B90" s="306">
        <f>SUM(B69:B89)</f>
        <v>163</v>
      </c>
      <c r="C90" s="306">
        <f>SUM(C69:C89)</f>
        <v>29</v>
      </c>
      <c r="D90" s="307">
        <f>B90+C90</f>
        <v>192</v>
      </c>
      <c r="E90" s="294"/>
      <c r="F90" s="303"/>
      <c r="G90" s="303"/>
      <c r="H90" s="303"/>
      <c r="I90" s="303"/>
    </row>
    <row r="91" spans="1:9" ht="16" x14ac:dyDescent="0.2">
      <c r="A91" s="295" t="s">
        <v>491</v>
      </c>
      <c r="B91" s="296"/>
      <c r="C91" s="296"/>
      <c r="D91" s="294"/>
      <c r="E91" s="294"/>
      <c r="F91" s="303"/>
      <c r="G91" s="303"/>
      <c r="H91" s="303"/>
      <c r="I91" s="303"/>
    </row>
    <row r="92" spans="1:9" ht="16" x14ac:dyDescent="0.2">
      <c r="A92" s="298" t="str">
        <f>A31</f>
        <v>Carlos Manuel Pereira</v>
      </c>
      <c r="B92" s="299">
        <v>10</v>
      </c>
      <c r="C92" s="299"/>
      <c r="D92" s="294"/>
      <c r="E92" s="294"/>
      <c r="F92" s="303"/>
      <c r="G92" s="303"/>
      <c r="H92" s="303"/>
      <c r="I92" s="303"/>
    </row>
    <row r="93" spans="1:9" s="367" customFormat="1" ht="16" x14ac:dyDescent="0.2">
      <c r="A93" s="298" t="str">
        <f>A32</f>
        <v>Telmo Manuel Matos</v>
      </c>
      <c r="B93" s="299">
        <v>4</v>
      </c>
      <c r="C93" s="299"/>
      <c r="D93" s="294"/>
      <c r="E93" s="294"/>
      <c r="F93" s="303"/>
      <c r="G93" s="303"/>
      <c r="H93" s="303"/>
      <c r="I93" s="303"/>
    </row>
    <row r="94" spans="1:9" ht="16" x14ac:dyDescent="0.2">
      <c r="A94" s="314" t="str">
        <f>A33</f>
        <v>Maria da Glória Carvalho</v>
      </c>
      <c r="B94" s="299"/>
      <c r="C94" s="299">
        <v>4</v>
      </c>
      <c r="D94" s="294"/>
      <c r="E94" s="294"/>
      <c r="F94" s="303"/>
      <c r="G94" s="303"/>
      <c r="H94" s="303"/>
      <c r="I94" s="303"/>
    </row>
    <row r="95" spans="1:9" ht="16" x14ac:dyDescent="0.2">
      <c r="A95" s="314"/>
      <c r="B95" s="299"/>
      <c r="C95" s="299"/>
      <c r="D95" s="294"/>
      <c r="E95" s="294"/>
      <c r="F95" s="303"/>
      <c r="G95" s="303"/>
      <c r="H95" s="303"/>
      <c r="I95" s="303"/>
    </row>
    <row r="96" spans="1:9" ht="16" x14ac:dyDescent="0.2">
      <c r="A96" s="305" t="s">
        <v>492</v>
      </c>
      <c r="B96" s="306">
        <f>SUM(B92:B95)</f>
        <v>14</v>
      </c>
      <c r="C96" s="306">
        <f>SUM(C92:C94)</f>
        <v>4</v>
      </c>
      <c r="D96" s="307">
        <f>B96+C96</f>
        <v>18</v>
      </c>
      <c r="E96" s="304"/>
      <c r="F96" s="302"/>
      <c r="G96" s="302"/>
      <c r="H96" s="303"/>
      <c r="I96" s="303"/>
    </row>
    <row r="97" spans="1:9" ht="16" x14ac:dyDescent="0.2">
      <c r="A97" s="295" t="s">
        <v>493</v>
      </c>
      <c r="B97" s="296"/>
      <c r="C97" s="296"/>
      <c r="D97" s="294"/>
      <c r="E97" s="303"/>
      <c r="F97" s="303"/>
      <c r="G97" s="303"/>
      <c r="H97" s="303"/>
      <c r="I97" s="303"/>
    </row>
    <row r="98" spans="1:9" ht="16" x14ac:dyDescent="0.2">
      <c r="A98" s="298"/>
      <c r="B98" s="299"/>
      <c r="C98" s="299"/>
      <c r="D98" s="294"/>
    </row>
    <row r="99" spans="1:9" ht="16" x14ac:dyDescent="0.2">
      <c r="A99" s="314"/>
      <c r="B99" s="315"/>
      <c r="C99" s="299"/>
      <c r="D99" s="294"/>
    </row>
    <row r="100" spans="1:9" ht="16" x14ac:dyDescent="0.2">
      <c r="A100" s="298"/>
      <c r="B100" s="299"/>
      <c r="C100" s="299"/>
      <c r="D100" s="294"/>
    </row>
    <row r="101" spans="1:9" ht="16" x14ac:dyDescent="0.2">
      <c r="A101" s="298"/>
      <c r="B101" s="299"/>
      <c r="C101" s="299"/>
      <c r="D101" s="294"/>
    </row>
    <row r="102" spans="1:9" ht="16" x14ac:dyDescent="0.2">
      <c r="A102" s="305" t="s">
        <v>494</v>
      </c>
      <c r="B102" s="306">
        <f t="shared" ref="B102:C102" si="3">SUM(B98:B101)</f>
        <v>0</v>
      </c>
      <c r="C102" s="306">
        <f t="shared" si="3"/>
        <v>0</v>
      </c>
      <c r="D102" s="307">
        <f>B102+C102</f>
        <v>0</v>
      </c>
    </row>
    <row r="103" spans="1:9" ht="16" x14ac:dyDescent="0.2">
      <c r="A103" s="295" t="s">
        <v>495</v>
      </c>
      <c r="B103" s="296"/>
      <c r="C103" s="296"/>
      <c r="D103" s="294"/>
    </row>
    <row r="104" spans="1:9" ht="16" x14ac:dyDescent="0.2">
      <c r="A104" s="298" t="str">
        <f>A44</f>
        <v>Valter Figueiredo Pinho</v>
      </c>
      <c r="B104" s="299">
        <v>3</v>
      </c>
      <c r="C104" s="299"/>
      <c r="D104" s="294"/>
    </row>
    <row r="105" spans="1:9" ht="16" x14ac:dyDescent="0.2">
      <c r="A105" s="314" t="str">
        <f>A45</f>
        <v>Luísa Maria Mota</v>
      </c>
      <c r="B105" s="299"/>
      <c r="C105" s="299">
        <v>3</v>
      </c>
      <c r="D105" s="294"/>
    </row>
    <row r="106" spans="1:9" ht="16" x14ac:dyDescent="0.2">
      <c r="A106" s="298"/>
      <c r="B106" s="299"/>
      <c r="C106" s="299"/>
      <c r="D106" s="294"/>
    </row>
    <row r="107" spans="1:9" ht="16" x14ac:dyDescent="0.2">
      <c r="A107" s="305" t="s">
        <v>496</v>
      </c>
      <c r="B107" s="306">
        <f>SUM(B104:B106)</f>
        <v>3</v>
      </c>
      <c r="C107" s="306">
        <f>SUM(C105:C106)</f>
        <v>3</v>
      </c>
      <c r="D107" s="307">
        <f>B107+C107</f>
        <v>6</v>
      </c>
    </row>
    <row r="108" spans="1:9" ht="16" x14ac:dyDescent="0.2">
      <c r="A108" s="295" t="s">
        <v>497</v>
      </c>
      <c r="B108" s="296"/>
      <c r="C108" s="296"/>
      <c r="D108" s="294"/>
    </row>
    <row r="109" spans="1:9" ht="16" x14ac:dyDescent="0.2">
      <c r="A109" s="298"/>
      <c r="B109" s="299"/>
      <c r="C109" s="299"/>
      <c r="D109" s="294"/>
    </row>
    <row r="110" spans="1:9" ht="16" x14ac:dyDescent="0.2">
      <c r="A110" s="298"/>
      <c r="B110" s="299"/>
      <c r="C110" s="299"/>
      <c r="D110" s="294"/>
    </row>
    <row r="111" spans="1:9" ht="16" x14ac:dyDescent="0.2">
      <c r="A111" s="305" t="s">
        <v>498</v>
      </c>
      <c r="B111" s="306">
        <f t="shared" ref="B111:C111" si="4">SUM(B109:B110)</f>
        <v>0</v>
      </c>
      <c r="C111" s="306">
        <f t="shared" si="4"/>
        <v>0</v>
      </c>
      <c r="D111" s="307">
        <f>B111+C111</f>
        <v>0</v>
      </c>
    </row>
    <row r="112" spans="1:9" ht="16" x14ac:dyDescent="0.2">
      <c r="A112" s="295" t="s">
        <v>499</v>
      </c>
      <c r="B112" s="296"/>
      <c r="C112" s="296"/>
      <c r="D112" s="294"/>
    </row>
    <row r="113" spans="1:4" ht="16" x14ac:dyDescent="0.2">
      <c r="A113" s="298" t="str">
        <f>A53</f>
        <v>Pedro Jorge Santos</v>
      </c>
      <c r="B113" s="299">
        <v>8</v>
      </c>
      <c r="C113" s="299"/>
      <c r="D113" s="294"/>
    </row>
    <row r="114" spans="1:4" ht="16" x14ac:dyDescent="0.2">
      <c r="A114" s="298" t="str">
        <f>A54</f>
        <v>Ricardo Manuel Barbosa</v>
      </c>
      <c r="B114" s="299">
        <v>4</v>
      </c>
      <c r="C114" s="299"/>
      <c r="D114" s="294"/>
    </row>
    <row r="115" spans="1:4" s="349" customFormat="1" ht="16" x14ac:dyDescent="0.2">
      <c r="A115" s="298" t="str">
        <f t="shared" ref="A115:A116" si="5">A55</f>
        <v>Gabriel Campos</v>
      </c>
      <c r="B115" s="299">
        <v>4</v>
      </c>
      <c r="C115" s="299"/>
      <c r="D115" s="294"/>
    </row>
    <row r="116" spans="1:4" s="367" customFormat="1" ht="16" x14ac:dyDescent="0.2">
      <c r="A116" s="298" t="str">
        <f t="shared" si="5"/>
        <v>Hélio Pinto Sousa</v>
      </c>
      <c r="B116" s="299">
        <v>2</v>
      </c>
      <c r="C116" s="299"/>
      <c r="D116" s="294"/>
    </row>
    <row r="117" spans="1:4" ht="16" x14ac:dyDescent="0.2">
      <c r="A117" s="314" t="str">
        <f>A57</f>
        <v>Catarina Alexandra Freitas</v>
      </c>
      <c r="B117" s="299"/>
      <c r="C117" s="299">
        <v>4</v>
      </c>
      <c r="D117" s="294"/>
    </row>
    <row r="118" spans="1:4" ht="16" x14ac:dyDescent="0.2">
      <c r="A118" s="298"/>
      <c r="B118" s="299"/>
      <c r="C118" s="299"/>
      <c r="D118" s="294"/>
    </row>
    <row r="119" spans="1:4" ht="16" x14ac:dyDescent="0.2">
      <c r="A119" s="298"/>
      <c r="B119" s="299"/>
      <c r="C119" s="299"/>
      <c r="D119" s="294"/>
    </row>
    <row r="120" spans="1:4" ht="16" x14ac:dyDescent="0.2">
      <c r="A120" s="298"/>
      <c r="B120" s="299"/>
      <c r="C120" s="299"/>
      <c r="D120" s="294"/>
    </row>
    <row r="121" spans="1:4" ht="16" x14ac:dyDescent="0.2">
      <c r="A121" s="298"/>
      <c r="B121" s="299"/>
      <c r="C121" s="299"/>
      <c r="D121" s="294"/>
    </row>
    <row r="122" spans="1:4" ht="16" x14ac:dyDescent="0.2">
      <c r="A122" s="305" t="s">
        <v>500</v>
      </c>
      <c r="B122" s="306">
        <f>SUM(B113:B121)</f>
        <v>18</v>
      </c>
      <c r="C122" s="306">
        <f>SUM(C113:C121)</f>
        <v>4</v>
      </c>
      <c r="D122" s="307">
        <f>B122+C122</f>
        <v>22</v>
      </c>
    </row>
    <row r="123" spans="1:4" ht="16" x14ac:dyDescent="0.2">
      <c r="A123" s="309"/>
      <c r="B123" s="310"/>
      <c r="C123" s="311" t="s">
        <v>503</v>
      </c>
      <c r="D123" s="311">
        <f>D90+D96+D102+D107+D111+D122</f>
        <v>238</v>
      </c>
    </row>
    <row r="127" spans="1:4" x14ac:dyDescent="0.15">
      <c r="A127" s="56"/>
    </row>
  </sheetData>
  <mergeCells count="4">
    <mergeCell ref="A1:J3"/>
    <mergeCell ref="B5:C5"/>
    <mergeCell ref="A64:I64"/>
    <mergeCell ref="B66:C66"/>
  </mergeCells>
  <conditionalFormatting sqref="F8 H8:I8">
    <cfRule type="cellIs" dxfId="39" priority="7" operator="lessThan">
      <formula>$I$9</formula>
    </cfRule>
    <cfRule type="cellIs" dxfId="38" priority="8" operator="greaterThanOrEqual">
      <formula>$I$9</formula>
    </cfRule>
  </conditionalFormatting>
  <conditionalFormatting sqref="F69 H69:I69">
    <cfRule type="cellIs" dxfId="37" priority="5" operator="lessThan">
      <formula>$H$70</formula>
    </cfRule>
    <cfRule type="cellIs" dxfId="36" priority="6" operator="greaterThanOrEqual">
      <formula>$H$70</formula>
    </cfRule>
  </conditionalFormatting>
  <conditionalFormatting sqref="G8">
    <cfRule type="cellIs" dxfId="35" priority="3" operator="lessThan">
      <formula>$G$9</formula>
    </cfRule>
    <cfRule type="cellIs" dxfId="34" priority="4" operator="greaterThanOrEqual">
      <formula>$G$9</formula>
    </cfRule>
  </conditionalFormatting>
  <conditionalFormatting sqref="G69">
    <cfRule type="cellIs" dxfId="33" priority="1" operator="lessThan">
      <formula>$G$70</formula>
    </cfRule>
    <cfRule type="cellIs" dxfId="32" priority="2" operator="greaterThanOrEqual">
      <formula>$G$70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3570CC-54A2-614E-80D1-A79AF9295C82}">
  <dimension ref="A1:J117"/>
  <sheetViews>
    <sheetView workbookViewId="0">
      <selection activeCell="A4" sqref="A4"/>
    </sheetView>
  </sheetViews>
  <sheetFormatPr baseColWidth="10" defaultColWidth="14.5" defaultRowHeight="13" x14ac:dyDescent="0.15"/>
  <cols>
    <col min="1" max="1" width="24.83203125" style="335" customWidth="1"/>
    <col min="2" max="16384" width="14.5" style="335"/>
  </cols>
  <sheetData>
    <row r="1" spans="1:10" ht="15.75" customHeight="1" x14ac:dyDescent="0.15">
      <c r="A1" s="412" t="s">
        <v>14</v>
      </c>
      <c r="B1" s="413"/>
      <c r="C1" s="413"/>
      <c r="D1" s="413"/>
      <c r="E1" s="413"/>
      <c r="F1" s="413"/>
      <c r="G1" s="413"/>
      <c r="H1" s="413"/>
      <c r="I1" s="413"/>
      <c r="J1" s="413"/>
    </row>
    <row r="2" spans="1:10" ht="15.75" customHeight="1" x14ac:dyDescent="0.15">
      <c r="A2" s="413"/>
      <c r="B2" s="413"/>
      <c r="C2" s="413"/>
      <c r="D2" s="413"/>
      <c r="E2" s="413"/>
      <c r="F2" s="413"/>
      <c r="G2" s="413"/>
      <c r="H2" s="413"/>
      <c r="I2" s="413"/>
      <c r="J2" s="413"/>
    </row>
    <row r="3" spans="1:10" ht="15.75" customHeight="1" x14ac:dyDescent="0.15">
      <c r="A3" s="413"/>
      <c r="B3" s="413"/>
      <c r="C3" s="413"/>
      <c r="D3" s="413"/>
      <c r="E3" s="413"/>
      <c r="F3" s="413"/>
      <c r="G3" s="413"/>
      <c r="H3" s="413"/>
      <c r="I3" s="413"/>
      <c r="J3" s="413"/>
    </row>
    <row r="5" spans="1:10" ht="15.75" customHeight="1" x14ac:dyDescent="0.15">
      <c r="B5" s="410" t="s">
        <v>478</v>
      </c>
      <c r="C5" s="411"/>
    </row>
    <row r="6" spans="1:10" ht="48" x14ac:dyDescent="0.2">
      <c r="A6" s="292" t="s">
        <v>2</v>
      </c>
      <c r="B6" s="293" t="s">
        <v>504</v>
      </c>
      <c r="C6" s="293" t="s">
        <v>480</v>
      </c>
      <c r="D6" s="294"/>
      <c r="E6" s="294"/>
      <c r="F6" s="292" t="s">
        <v>481</v>
      </c>
      <c r="G6" s="293" t="s">
        <v>482</v>
      </c>
      <c r="H6" s="293" t="s">
        <v>483</v>
      </c>
      <c r="I6" s="293" t="s">
        <v>484</v>
      </c>
    </row>
    <row r="7" spans="1:10" ht="16" x14ac:dyDescent="0.2">
      <c r="A7" s="295" t="s">
        <v>486</v>
      </c>
      <c r="B7" s="296"/>
      <c r="C7" s="296"/>
      <c r="D7" s="297"/>
      <c r="E7" s="297" t="s">
        <v>487</v>
      </c>
      <c r="F7" s="298">
        <f>D27+D37+D46</f>
        <v>18</v>
      </c>
      <c r="G7" s="298">
        <f>SUM(B8:B14)+SUM(C21:C25)</f>
        <v>12</v>
      </c>
      <c r="H7" s="299">
        <f>D27+D33</f>
        <v>19.14</v>
      </c>
      <c r="I7" s="299">
        <f>B27+B33+B37+B42</f>
        <v>13.59</v>
      </c>
    </row>
    <row r="8" spans="1:10" ht="16" x14ac:dyDescent="0.2">
      <c r="A8" s="340" t="s">
        <v>68</v>
      </c>
      <c r="B8" s="299">
        <v>1</v>
      </c>
      <c r="C8" s="299"/>
      <c r="D8" s="297"/>
      <c r="E8" s="297" t="s">
        <v>488</v>
      </c>
      <c r="F8" s="300">
        <f>F7/$D$57</f>
        <v>0.80645161290322576</v>
      </c>
      <c r="G8" s="300">
        <f>G7/$D$57</f>
        <v>0.5376344086021505</v>
      </c>
      <c r="H8" s="300">
        <f>H7/$D$57</f>
        <v>0.85752688172043012</v>
      </c>
      <c r="I8" s="300">
        <f>I7/$D$57</f>
        <v>0.6088709677419355</v>
      </c>
    </row>
    <row r="9" spans="1:10" ht="16" x14ac:dyDescent="0.2">
      <c r="A9" s="340" t="s">
        <v>85</v>
      </c>
      <c r="B9" s="299">
        <v>1</v>
      </c>
      <c r="C9" s="299"/>
      <c r="D9" s="297"/>
      <c r="E9" s="297" t="s">
        <v>489</v>
      </c>
      <c r="F9" s="300">
        <v>0.6</v>
      </c>
      <c r="G9" s="300">
        <v>0.6</v>
      </c>
      <c r="H9" s="301">
        <v>0.15</v>
      </c>
      <c r="I9" s="301">
        <v>0.5</v>
      </c>
    </row>
    <row r="10" spans="1:10" ht="16" x14ac:dyDescent="0.2">
      <c r="A10" s="340" t="s">
        <v>110</v>
      </c>
      <c r="B10" s="299">
        <v>1</v>
      </c>
      <c r="C10" s="299"/>
      <c r="D10" s="297"/>
      <c r="E10" s="297"/>
      <c r="F10" s="312"/>
      <c r="G10" s="312"/>
      <c r="H10" s="309"/>
      <c r="I10" s="309"/>
    </row>
    <row r="11" spans="1:10" ht="16" x14ac:dyDescent="0.2">
      <c r="A11" s="340" t="s">
        <v>123</v>
      </c>
      <c r="B11" s="299">
        <v>1</v>
      </c>
      <c r="C11" s="299"/>
      <c r="D11" s="304"/>
      <c r="E11" s="304"/>
      <c r="F11" s="302"/>
      <c r="G11" s="302"/>
      <c r="H11" s="303"/>
      <c r="I11" s="303"/>
    </row>
    <row r="12" spans="1:10" ht="16" x14ac:dyDescent="0.2">
      <c r="A12" s="340" t="s">
        <v>132</v>
      </c>
      <c r="B12" s="299">
        <v>1</v>
      </c>
      <c r="C12" s="299"/>
      <c r="D12" s="304"/>
      <c r="E12" s="304"/>
      <c r="F12" s="302"/>
      <c r="G12" s="302"/>
      <c r="H12" s="302"/>
      <c r="I12" s="303"/>
    </row>
    <row r="13" spans="1:10" ht="16" x14ac:dyDescent="0.2">
      <c r="A13" s="340" t="s">
        <v>137</v>
      </c>
      <c r="B13" s="299">
        <v>1</v>
      </c>
      <c r="C13" s="299"/>
      <c r="D13" s="304"/>
      <c r="E13" s="304"/>
      <c r="F13" s="302"/>
      <c r="G13" s="302"/>
      <c r="H13" s="303"/>
      <c r="I13" s="303"/>
    </row>
    <row r="14" spans="1:10" ht="16" x14ac:dyDescent="0.2">
      <c r="A14" s="340" t="s">
        <v>145</v>
      </c>
      <c r="B14" s="299">
        <v>1</v>
      </c>
      <c r="C14" s="299"/>
      <c r="D14" s="304"/>
      <c r="E14" s="304"/>
      <c r="F14" s="302"/>
      <c r="G14" s="302"/>
      <c r="H14" s="303"/>
      <c r="I14" s="303"/>
    </row>
    <row r="15" spans="1:10" ht="16" x14ac:dyDescent="0.2">
      <c r="A15" s="340" t="s">
        <v>159</v>
      </c>
      <c r="B15" s="299">
        <v>1</v>
      </c>
      <c r="C15" s="299"/>
      <c r="D15" s="297"/>
      <c r="E15" s="297"/>
      <c r="F15" s="312"/>
      <c r="G15" s="312"/>
      <c r="H15" s="309"/>
      <c r="I15" s="309"/>
    </row>
    <row r="16" spans="1:10" ht="16" x14ac:dyDescent="0.2">
      <c r="A16" s="340" t="s">
        <v>236</v>
      </c>
      <c r="B16" s="299">
        <v>1</v>
      </c>
      <c r="C16" s="299"/>
      <c r="D16" s="297"/>
      <c r="E16" s="297"/>
      <c r="F16" s="312"/>
      <c r="G16" s="312"/>
      <c r="H16" s="309"/>
      <c r="I16" s="309"/>
    </row>
    <row r="17" spans="1:9" ht="16" x14ac:dyDescent="0.2">
      <c r="A17" s="340" t="s">
        <v>393</v>
      </c>
      <c r="B17" s="299">
        <v>1</v>
      </c>
      <c r="C17" s="299"/>
      <c r="D17" s="304"/>
      <c r="E17" s="304"/>
      <c r="F17" s="302"/>
      <c r="G17" s="302"/>
      <c r="H17" s="303"/>
      <c r="I17" s="303"/>
    </row>
    <row r="18" spans="1:9" ht="16" x14ac:dyDescent="0.2">
      <c r="A18" s="340" t="s">
        <v>394</v>
      </c>
      <c r="B18" s="299">
        <v>1</v>
      </c>
      <c r="C18" s="299"/>
      <c r="D18" s="304"/>
      <c r="E18" s="304"/>
      <c r="F18" s="302"/>
      <c r="G18" s="302"/>
      <c r="H18" s="303"/>
      <c r="I18" s="303"/>
    </row>
    <row r="19" spans="1:9" ht="16" x14ac:dyDescent="0.2">
      <c r="A19" s="340" t="s">
        <v>459</v>
      </c>
      <c r="B19" s="299">
        <v>1</v>
      </c>
      <c r="C19" s="299"/>
      <c r="D19" s="304"/>
      <c r="E19" s="304"/>
      <c r="F19" s="302"/>
      <c r="G19" s="302"/>
      <c r="H19" s="303"/>
      <c r="I19" s="303"/>
    </row>
    <row r="20" spans="1:9" ht="16" x14ac:dyDescent="0.2">
      <c r="A20" s="340" t="s">
        <v>576</v>
      </c>
      <c r="B20" s="299">
        <v>1</v>
      </c>
      <c r="C20" s="299"/>
      <c r="D20" s="304"/>
      <c r="E20" s="304"/>
      <c r="F20" s="302"/>
      <c r="G20" s="302"/>
      <c r="H20" s="303"/>
      <c r="I20" s="303"/>
    </row>
    <row r="21" spans="1:9" ht="16" x14ac:dyDescent="0.2">
      <c r="A21" s="314" t="s">
        <v>698</v>
      </c>
      <c r="B21" s="299"/>
      <c r="C21" s="299">
        <v>1</v>
      </c>
      <c r="D21" s="304"/>
      <c r="E21" s="304"/>
      <c r="F21" s="302"/>
      <c r="G21" s="302"/>
      <c r="H21" s="303"/>
      <c r="I21" s="303"/>
    </row>
    <row r="22" spans="1:9" ht="16" x14ac:dyDescent="0.2">
      <c r="A22" s="314" t="s">
        <v>699</v>
      </c>
      <c r="B22" s="299"/>
      <c r="C22" s="299">
        <v>1</v>
      </c>
      <c r="D22" s="304"/>
      <c r="E22" s="304"/>
      <c r="F22" s="302"/>
      <c r="G22" s="302"/>
      <c r="H22" s="303"/>
      <c r="I22" s="303"/>
    </row>
    <row r="23" spans="1:9" ht="16" x14ac:dyDescent="0.2">
      <c r="A23" s="314" t="s">
        <v>692</v>
      </c>
      <c r="B23" s="299"/>
      <c r="C23" s="299">
        <v>1</v>
      </c>
      <c r="D23" s="304"/>
      <c r="E23" s="304"/>
      <c r="F23" s="302"/>
      <c r="G23" s="302"/>
      <c r="H23" s="303"/>
      <c r="I23" s="303"/>
    </row>
    <row r="24" spans="1:9" s="376" customFormat="1" ht="16" x14ac:dyDescent="0.2">
      <c r="A24" s="314" t="s">
        <v>693</v>
      </c>
      <c r="B24" s="299"/>
      <c r="C24" s="299">
        <v>1</v>
      </c>
      <c r="D24" s="304"/>
      <c r="E24" s="304"/>
      <c r="F24" s="302"/>
      <c r="G24" s="302"/>
      <c r="H24" s="303"/>
      <c r="I24" s="303"/>
    </row>
    <row r="25" spans="1:9" s="376" customFormat="1" ht="16" x14ac:dyDescent="0.2">
      <c r="A25" s="314" t="s">
        <v>694</v>
      </c>
      <c r="B25" s="299"/>
      <c r="C25" s="299">
        <v>1</v>
      </c>
      <c r="D25" s="304"/>
      <c r="E25" s="304"/>
      <c r="F25" s="302"/>
      <c r="G25" s="302"/>
      <c r="H25" s="303"/>
      <c r="I25" s="303"/>
    </row>
    <row r="26" spans="1:9" ht="16" x14ac:dyDescent="0.2">
      <c r="A26" s="298"/>
      <c r="B26" s="299"/>
      <c r="C26" s="299"/>
      <c r="D26" s="304"/>
      <c r="E26" s="304"/>
      <c r="F26" s="302"/>
      <c r="G26" s="302"/>
      <c r="H26" s="303"/>
      <c r="I26" s="303"/>
    </row>
    <row r="27" spans="1:9" ht="16" x14ac:dyDescent="0.2">
      <c r="A27" s="305" t="s">
        <v>490</v>
      </c>
      <c r="B27" s="306">
        <f>SUM(B8:B26)</f>
        <v>13</v>
      </c>
      <c r="C27" s="306">
        <f>SUM(C8:C26)</f>
        <v>5</v>
      </c>
      <c r="D27" s="307">
        <f>B27+C27</f>
        <v>18</v>
      </c>
      <c r="E27" s="294"/>
      <c r="F27" s="303"/>
      <c r="G27" s="303"/>
      <c r="H27" s="303"/>
      <c r="I27" s="303"/>
    </row>
    <row r="28" spans="1:9" ht="16" x14ac:dyDescent="0.2">
      <c r="A28" s="295" t="s">
        <v>491</v>
      </c>
      <c r="B28" s="296"/>
      <c r="C28" s="296"/>
      <c r="D28" s="294"/>
      <c r="E28" s="294"/>
      <c r="F28" s="303"/>
      <c r="G28" s="303"/>
      <c r="H28" s="303"/>
      <c r="I28" s="303"/>
    </row>
    <row r="29" spans="1:9" s="367" customFormat="1" ht="16" x14ac:dyDescent="0.2">
      <c r="A29" s="298" t="s">
        <v>584</v>
      </c>
      <c r="B29" s="299">
        <v>0.59</v>
      </c>
      <c r="C29" s="299"/>
      <c r="D29" s="294"/>
      <c r="E29" s="294"/>
      <c r="F29" s="303"/>
      <c r="G29" s="303"/>
      <c r="H29" s="303"/>
      <c r="I29" s="303"/>
    </row>
    <row r="30" spans="1:9" ht="16" x14ac:dyDescent="0.2">
      <c r="A30" s="314" t="s">
        <v>695</v>
      </c>
      <c r="B30" s="299"/>
      <c r="C30" s="299">
        <v>0.55000000000000004</v>
      </c>
      <c r="D30" s="294"/>
      <c r="E30" s="294"/>
      <c r="F30" s="303"/>
      <c r="G30" s="303"/>
      <c r="H30" s="303"/>
      <c r="I30" s="303"/>
    </row>
    <row r="31" spans="1:9" ht="16" x14ac:dyDescent="0.2">
      <c r="A31" s="298"/>
      <c r="B31" s="299"/>
      <c r="C31" s="299"/>
      <c r="D31" s="294"/>
      <c r="E31" s="294"/>
      <c r="F31" s="303"/>
      <c r="G31" s="303"/>
      <c r="H31" s="303"/>
      <c r="I31" s="303"/>
    </row>
    <row r="32" spans="1:9" ht="16" x14ac:dyDescent="0.2">
      <c r="A32" s="298"/>
      <c r="B32" s="299"/>
      <c r="C32" s="299"/>
      <c r="D32" s="294"/>
      <c r="E32" s="294"/>
      <c r="F32" s="303"/>
      <c r="G32" s="303"/>
      <c r="H32" s="303"/>
      <c r="I32" s="303"/>
    </row>
    <row r="33" spans="1:9" ht="16" x14ac:dyDescent="0.2">
      <c r="A33" s="305" t="s">
        <v>492</v>
      </c>
      <c r="B33" s="306">
        <f>SUM(B29:B32)</f>
        <v>0.59</v>
      </c>
      <c r="C33" s="306">
        <f>SUM(C30:C32)</f>
        <v>0.55000000000000004</v>
      </c>
      <c r="D33" s="307">
        <f>B33+C33</f>
        <v>1.1400000000000001</v>
      </c>
      <c r="E33" s="294"/>
      <c r="F33" s="303"/>
      <c r="G33" s="303"/>
      <c r="H33" s="303"/>
      <c r="I33" s="303"/>
    </row>
    <row r="34" spans="1:9" ht="16" x14ac:dyDescent="0.2">
      <c r="A34" s="295" t="s">
        <v>493</v>
      </c>
      <c r="B34" s="296"/>
      <c r="C34" s="296"/>
      <c r="D34" s="294"/>
      <c r="E34" s="294"/>
      <c r="F34" s="303"/>
      <c r="G34" s="303"/>
      <c r="H34" s="303"/>
      <c r="I34" s="303"/>
    </row>
    <row r="35" spans="1:9" ht="16" x14ac:dyDescent="0.2">
      <c r="A35" s="298"/>
      <c r="B35" s="299"/>
      <c r="C35" s="299"/>
      <c r="D35" s="294"/>
      <c r="E35" s="294"/>
      <c r="F35" s="303"/>
      <c r="G35" s="303"/>
      <c r="H35" s="303"/>
      <c r="I35" s="303"/>
    </row>
    <row r="36" spans="1:9" ht="16" x14ac:dyDescent="0.2">
      <c r="A36" s="298"/>
      <c r="B36" s="299"/>
      <c r="C36" s="299"/>
      <c r="D36" s="294"/>
      <c r="E36" s="294"/>
      <c r="F36" s="303"/>
      <c r="G36" s="303"/>
      <c r="H36" s="303"/>
      <c r="I36" s="303"/>
    </row>
    <row r="37" spans="1:9" ht="16" x14ac:dyDescent="0.2">
      <c r="A37" s="305" t="s">
        <v>494</v>
      </c>
      <c r="B37" s="306">
        <f t="shared" ref="B37:C37" si="0">SUM(B35:B36)</f>
        <v>0</v>
      </c>
      <c r="C37" s="306">
        <f t="shared" si="0"/>
        <v>0</v>
      </c>
      <c r="D37" s="307">
        <f>B37+C37</f>
        <v>0</v>
      </c>
      <c r="E37" s="294"/>
      <c r="F37" s="303"/>
      <c r="G37" s="303"/>
      <c r="H37" s="303"/>
      <c r="I37" s="303"/>
    </row>
    <row r="38" spans="1:9" ht="16" x14ac:dyDescent="0.2">
      <c r="A38" s="295" t="s">
        <v>495</v>
      </c>
      <c r="B38" s="296"/>
      <c r="C38" s="296"/>
      <c r="D38" s="294"/>
      <c r="E38" s="294"/>
      <c r="F38" s="303"/>
      <c r="G38" s="303"/>
      <c r="H38" s="303"/>
      <c r="I38" s="303"/>
    </row>
    <row r="39" spans="1:9" ht="16" x14ac:dyDescent="0.2">
      <c r="A39" s="314" t="s">
        <v>700</v>
      </c>
      <c r="B39" s="299"/>
      <c r="C39" s="299">
        <v>0.59</v>
      </c>
      <c r="D39" s="294"/>
      <c r="E39" s="294"/>
      <c r="F39" s="303"/>
      <c r="G39" s="303"/>
      <c r="H39" s="303"/>
      <c r="I39" s="303"/>
    </row>
    <row r="40" spans="1:9" ht="16" x14ac:dyDescent="0.2">
      <c r="A40" s="298"/>
      <c r="B40" s="299"/>
      <c r="C40" s="299"/>
      <c r="D40" s="294"/>
      <c r="E40" s="294"/>
      <c r="F40" s="303"/>
      <c r="G40" s="303"/>
      <c r="H40" s="303"/>
      <c r="I40" s="303"/>
    </row>
    <row r="41" spans="1:9" ht="16" x14ac:dyDescent="0.2">
      <c r="A41" s="308"/>
      <c r="B41" s="299"/>
      <c r="C41" s="299"/>
      <c r="D41" s="294"/>
      <c r="E41" s="294"/>
      <c r="F41" s="303"/>
      <c r="G41" s="303"/>
      <c r="H41" s="303"/>
      <c r="I41" s="303"/>
    </row>
    <row r="42" spans="1:9" ht="16" x14ac:dyDescent="0.2">
      <c r="A42" s="305" t="s">
        <v>496</v>
      </c>
      <c r="B42" s="306">
        <f>SUM(B39:B41)</f>
        <v>0</v>
      </c>
      <c r="C42" s="306">
        <f>SUM(C39:C41)</f>
        <v>0.59</v>
      </c>
      <c r="D42" s="307">
        <f>B42+C42</f>
        <v>0.59</v>
      </c>
      <c r="E42" s="294"/>
      <c r="F42" s="303"/>
      <c r="G42" s="303"/>
      <c r="H42" s="303"/>
      <c r="I42" s="303"/>
    </row>
    <row r="43" spans="1:9" ht="16" x14ac:dyDescent="0.2">
      <c r="A43" s="295" t="s">
        <v>497</v>
      </c>
      <c r="B43" s="296"/>
      <c r="C43" s="296"/>
      <c r="D43" s="294"/>
      <c r="E43" s="294"/>
      <c r="F43" s="303"/>
      <c r="G43" s="303"/>
      <c r="H43" s="303"/>
      <c r="I43" s="303"/>
    </row>
    <row r="44" spans="1:9" ht="16" x14ac:dyDescent="0.2">
      <c r="A44" s="308"/>
      <c r="B44" s="299"/>
      <c r="C44" s="299"/>
      <c r="D44" s="294"/>
      <c r="E44" s="294"/>
      <c r="F44" s="303"/>
      <c r="G44" s="303"/>
      <c r="H44" s="303"/>
      <c r="I44" s="303"/>
    </row>
    <row r="45" spans="1:9" ht="16" x14ac:dyDescent="0.2">
      <c r="A45" s="308"/>
      <c r="B45" s="299"/>
      <c r="C45" s="299"/>
      <c r="D45" s="294"/>
      <c r="E45" s="294"/>
      <c r="F45" s="303"/>
      <c r="G45" s="303"/>
      <c r="H45" s="303"/>
      <c r="I45" s="303"/>
    </row>
    <row r="46" spans="1:9" ht="16" x14ac:dyDescent="0.2">
      <c r="A46" s="305" t="s">
        <v>498</v>
      </c>
      <c r="B46" s="306">
        <f t="shared" ref="B46:C46" si="1">SUM(B44:B45)</f>
        <v>0</v>
      </c>
      <c r="C46" s="306">
        <f t="shared" si="1"/>
        <v>0</v>
      </c>
      <c r="D46" s="307">
        <f>B46+C46</f>
        <v>0</v>
      </c>
      <c r="E46" s="294"/>
      <c r="F46" s="303"/>
      <c r="G46" s="303"/>
      <c r="H46" s="303"/>
      <c r="I46" s="303"/>
    </row>
    <row r="47" spans="1:9" ht="16" x14ac:dyDescent="0.2">
      <c r="A47" s="295" t="s">
        <v>499</v>
      </c>
      <c r="B47" s="296"/>
      <c r="C47" s="296"/>
      <c r="D47" s="294"/>
      <c r="E47" s="294"/>
      <c r="F47" s="303"/>
      <c r="G47" s="303"/>
      <c r="H47" s="303"/>
      <c r="I47" s="303"/>
    </row>
    <row r="48" spans="1:9" ht="16" x14ac:dyDescent="0.2">
      <c r="A48" s="340" t="s">
        <v>156</v>
      </c>
      <c r="B48" s="299">
        <v>0.3</v>
      </c>
      <c r="C48" s="299"/>
      <c r="D48" s="294"/>
      <c r="E48" s="294"/>
      <c r="F48" s="303"/>
      <c r="G48" s="303"/>
      <c r="H48" s="303"/>
      <c r="I48" s="303"/>
    </row>
    <row r="49" spans="1:9" ht="16" x14ac:dyDescent="0.2">
      <c r="A49" s="340" t="s">
        <v>172</v>
      </c>
      <c r="B49" s="299">
        <v>0.3</v>
      </c>
      <c r="C49" s="299"/>
      <c r="D49" s="294"/>
      <c r="E49" s="294"/>
      <c r="F49" s="303"/>
      <c r="G49" s="303"/>
      <c r="H49" s="303"/>
      <c r="I49" s="303"/>
    </row>
    <row r="50" spans="1:9" ht="16" x14ac:dyDescent="0.2">
      <c r="A50" s="340" t="s">
        <v>397</v>
      </c>
      <c r="B50" s="299">
        <v>0.4</v>
      </c>
      <c r="C50" s="299"/>
      <c r="D50" s="294"/>
      <c r="E50" s="294"/>
      <c r="F50" s="303"/>
      <c r="G50" s="303"/>
      <c r="H50" s="303"/>
      <c r="I50" s="303"/>
    </row>
    <row r="51" spans="1:9" ht="16" x14ac:dyDescent="0.2">
      <c r="A51" s="340" t="s">
        <v>530</v>
      </c>
      <c r="B51" s="299">
        <v>0.3</v>
      </c>
      <c r="C51" s="299"/>
      <c r="D51" s="294"/>
      <c r="E51" s="294"/>
      <c r="F51" s="303"/>
      <c r="G51" s="303"/>
      <c r="H51" s="303"/>
      <c r="I51" s="303"/>
    </row>
    <row r="52" spans="1:9" ht="16" x14ac:dyDescent="0.2">
      <c r="A52" s="340" t="s">
        <v>242</v>
      </c>
      <c r="B52" s="299">
        <v>0.4</v>
      </c>
      <c r="C52" s="299"/>
      <c r="D52" s="294"/>
      <c r="E52" s="294"/>
      <c r="F52" s="303"/>
      <c r="G52" s="303"/>
      <c r="H52" s="303"/>
      <c r="I52" s="303"/>
    </row>
    <row r="53" spans="1:9" ht="16" x14ac:dyDescent="0.2">
      <c r="A53" s="340" t="s">
        <v>583</v>
      </c>
      <c r="B53" s="299">
        <v>0.3</v>
      </c>
      <c r="C53" s="299"/>
      <c r="D53" s="294"/>
      <c r="E53" s="294"/>
      <c r="F53" s="303"/>
      <c r="G53" s="303"/>
      <c r="H53" s="303"/>
      <c r="I53" s="303"/>
    </row>
    <row r="54" spans="1:9" s="376" customFormat="1" ht="16" x14ac:dyDescent="0.2">
      <c r="A54" s="340" t="s">
        <v>398</v>
      </c>
      <c r="B54" s="299">
        <v>0.59</v>
      </c>
      <c r="C54" s="299"/>
      <c r="D54" s="294"/>
      <c r="E54" s="294"/>
      <c r="F54" s="303"/>
      <c r="G54" s="303"/>
      <c r="H54" s="303"/>
      <c r="I54" s="303"/>
    </row>
    <row r="55" spans="1:9" ht="16" x14ac:dyDescent="0.2">
      <c r="A55" s="298"/>
      <c r="B55" s="299"/>
      <c r="C55" s="299"/>
      <c r="D55" s="294"/>
      <c r="E55" s="294"/>
      <c r="F55" s="303"/>
      <c r="G55" s="303"/>
      <c r="H55" s="303"/>
      <c r="I55" s="303"/>
    </row>
    <row r="56" spans="1:9" ht="16" x14ac:dyDescent="0.2">
      <c r="A56" s="305" t="s">
        <v>500</v>
      </c>
      <c r="B56" s="306">
        <f>SUM(B48:B54)</f>
        <v>2.59</v>
      </c>
      <c r="C56" s="306">
        <f>SUM(C48:C53)</f>
        <v>0</v>
      </c>
      <c r="D56" s="307">
        <f>B56+C56</f>
        <v>2.59</v>
      </c>
      <c r="E56" s="304"/>
      <c r="F56" s="302"/>
      <c r="G56" s="302"/>
      <c r="H56" s="303"/>
      <c r="I56" s="303"/>
    </row>
    <row r="57" spans="1:9" ht="16" x14ac:dyDescent="0.2">
      <c r="A57" s="309"/>
      <c r="B57" s="310"/>
      <c r="C57" s="311" t="s">
        <v>501</v>
      </c>
      <c r="D57" s="311">
        <f>D27+D33+D37+D42+D46+D56</f>
        <v>22.32</v>
      </c>
      <c r="E57" s="303"/>
      <c r="F57" s="303"/>
      <c r="G57" s="303"/>
      <c r="H57" s="303"/>
      <c r="I57" s="303"/>
    </row>
    <row r="60" spans="1:9" ht="15.75" customHeight="1" x14ac:dyDescent="0.15">
      <c r="A60" s="410" t="s">
        <v>502</v>
      </c>
      <c r="B60" s="414"/>
      <c r="C60" s="414"/>
      <c r="D60" s="414"/>
      <c r="E60" s="414"/>
      <c r="F60" s="414"/>
      <c r="G60" s="414"/>
      <c r="H60" s="414"/>
      <c r="I60" s="411"/>
    </row>
    <row r="62" spans="1:9" ht="15.75" customHeight="1" x14ac:dyDescent="0.15">
      <c r="B62" s="410" t="s">
        <v>502</v>
      </c>
      <c r="C62" s="411"/>
    </row>
    <row r="63" spans="1:9" ht="48" x14ac:dyDescent="0.2">
      <c r="A63" s="292" t="s">
        <v>2</v>
      </c>
      <c r="B63" s="293" t="s">
        <v>504</v>
      </c>
      <c r="C63" s="293" t="s">
        <v>480</v>
      </c>
      <c r="D63" s="294"/>
      <c r="E63" s="294"/>
      <c r="F63" s="292" t="str">
        <f>F6</f>
        <v>Corpo Docente Próprio</v>
      </c>
      <c r="G63" s="292" t="str">
        <f>G6</f>
        <v>Corpo Docente Próprio (Carreira)</v>
      </c>
      <c r="H63" s="292" t="str">
        <f>H6</f>
        <v>Doutores (ETI)</v>
      </c>
      <c r="I63" s="292" t="str">
        <f>I6</f>
        <v>Doutores/
 Especialistas na área</v>
      </c>
    </row>
    <row r="64" spans="1:9" ht="16" x14ac:dyDescent="0.2">
      <c r="A64" s="295" t="s">
        <v>486</v>
      </c>
      <c r="B64" s="296"/>
      <c r="C64" s="296"/>
      <c r="D64" s="297"/>
      <c r="E64" s="297" t="s">
        <v>487</v>
      </c>
      <c r="F64" s="298">
        <f>D84+D93+D102</f>
        <v>92</v>
      </c>
      <c r="G64" s="298">
        <f>SUM(B65:B71)+SUM(C78:C79)</f>
        <v>48</v>
      </c>
      <c r="H64" s="299">
        <f>D84+D89</f>
        <v>98</v>
      </c>
      <c r="I64" s="299">
        <f>B84+B89+B93+B98</f>
        <v>80</v>
      </c>
    </row>
    <row r="65" spans="1:9" ht="16" x14ac:dyDescent="0.2">
      <c r="A65" s="340" t="str">
        <f t="shared" ref="A65:A80" si="2">A8</f>
        <v>António Alberto Pinto</v>
      </c>
      <c r="B65" s="299">
        <v>4</v>
      </c>
      <c r="C65" s="299"/>
      <c r="D65" s="297"/>
      <c r="E65" s="297" t="s">
        <v>488</v>
      </c>
      <c r="F65" s="300">
        <f>F64/$D$113</f>
        <v>0.65714285714285714</v>
      </c>
      <c r="G65" s="300">
        <f>G64/$D$113</f>
        <v>0.34285714285714286</v>
      </c>
      <c r="H65" s="300">
        <f>H64/$D$113</f>
        <v>0.7</v>
      </c>
      <c r="I65" s="300">
        <f>I64/$D$113</f>
        <v>0.5714285714285714</v>
      </c>
    </row>
    <row r="66" spans="1:9" ht="16" x14ac:dyDescent="0.2">
      <c r="A66" s="340" t="str">
        <f t="shared" si="2"/>
        <v>Altino Manuel Sampaio</v>
      </c>
      <c r="B66" s="299">
        <v>12</v>
      </c>
      <c r="C66" s="299"/>
      <c r="D66" s="297"/>
      <c r="E66" s="297" t="s">
        <v>489</v>
      </c>
      <c r="F66" s="300">
        <v>0.6</v>
      </c>
      <c r="G66" s="300">
        <v>0.6</v>
      </c>
      <c r="H66" s="301">
        <v>0.15</v>
      </c>
      <c r="I66" s="301">
        <v>0.5</v>
      </c>
    </row>
    <row r="67" spans="1:9" ht="16" x14ac:dyDescent="0.2">
      <c r="A67" s="340" t="str">
        <f t="shared" si="2"/>
        <v>João Paulo Magalhães</v>
      </c>
      <c r="B67" s="316">
        <v>4</v>
      </c>
      <c r="C67" s="299"/>
      <c r="D67" s="297"/>
      <c r="E67" s="297"/>
      <c r="F67" s="312"/>
      <c r="G67" s="312"/>
      <c r="H67" s="309"/>
      <c r="I67" s="309"/>
    </row>
    <row r="68" spans="1:9" ht="16" x14ac:dyDescent="0.2">
      <c r="A68" s="340" t="str">
        <f t="shared" si="2"/>
        <v>Rui Cândido Soares</v>
      </c>
      <c r="B68" s="299">
        <v>8</v>
      </c>
      <c r="C68" s="299"/>
      <c r="D68" s="297"/>
      <c r="E68" s="297"/>
      <c r="F68" s="312"/>
      <c r="G68" s="312"/>
      <c r="H68" s="309"/>
      <c r="I68" s="309"/>
    </row>
    <row r="69" spans="1:9" ht="16" x14ac:dyDescent="0.2">
      <c r="A69" s="340" t="str">
        <f t="shared" si="2"/>
        <v>Ricardo Jorge Santos</v>
      </c>
      <c r="B69" s="299">
        <v>4</v>
      </c>
      <c r="C69" s="299"/>
      <c r="D69" s="297"/>
      <c r="E69" s="297"/>
      <c r="F69" s="312"/>
      <c r="G69" s="312"/>
      <c r="H69" s="309"/>
      <c r="I69" s="309"/>
    </row>
    <row r="70" spans="1:9" ht="16" x14ac:dyDescent="0.2">
      <c r="A70" s="340" t="str">
        <f t="shared" si="2"/>
        <v>Ricardo Fernandes Costa</v>
      </c>
      <c r="B70" s="316">
        <v>2</v>
      </c>
      <c r="C70" s="299"/>
      <c r="D70" s="304"/>
      <c r="E70" s="304"/>
      <c r="F70" s="302"/>
      <c r="G70" s="302"/>
      <c r="H70" s="303"/>
      <c r="I70" s="303"/>
    </row>
    <row r="71" spans="1:9" ht="16" x14ac:dyDescent="0.2">
      <c r="A71" s="340" t="str">
        <f t="shared" si="2"/>
        <v>Vasco Nuno Santos</v>
      </c>
      <c r="B71" s="299">
        <v>10</v>
      </c>
      <c r="C71" s="299"/>
      <c r="D71" s="304"/>
      <c r="E71" s="304"/>
      <c r="F71" s="302"/>
      <c r="G71" s="302"/>
      <c r="H71" s="302"/>
      <c r="I71" s="303"/>
    </row>
    <row r="72" spans="1:9" ht="16" x14ac:dyDescent="0.2">
      <c r="A72" s="340" t="str">
        <f t="shared" si="2"/>
        <v>Bruno Moisés Oliveira</v>
      </c>
      <c r="B72" s="316">
        <v>6</v>
      </c>
      <c r="C72" s="299"/>
      <c r="D72" s="304"/>
      <c r="E72" s="304"/>
      <c r="F72" s="302"/>
      <c r="G72" s="302"/>
      <c r="H72" s="303"/>
      <c r="I72" s="303"/>
    </row>
    <row r="73" spans="1:9" ht="16" x14ac:dyDescent="0.2">
      <c r="A73" s="340" t="str">
        <f t="shared" si="2"/>
        <v>Fábio André Silva</v>
      </c>
      <c r="B73" s="316">
        <v>2</v>
      </c>
      <c r="C73" s="299"/>
      <c r="D73" s="304"/>
      <c r="E73" s="304"/>
      <c r="F73" s="302"/>
      <c r="G73" s="302"/>
      <c r="H73" s="303"/>
      <c r="I73" s="303"/>
    </row>
    <row r="74" spans="1:9" ht="16" x14ac:dyDescent="0.2">
      <c r="A74" s="340" t="str">
        <f t="shared" si="2"/>
        <v>João Ricardo Ramos</v>
      </c>
      <c r="B74" s="299">
        <v>6</v>
      </c>
      <c r="C74" s="299"/>
      <c r="D74" s="304"/>
      <c r="E74" s="304"/>
      <c r="F74" s="302"/>
      <c r="G74" s="302"/>
      <c r="H74" s="303"/>
      <c r="I74" s="303"/>
    </row>
    <row r="75" spans="1:9" ht="16" x14ac:dyDescent="0.2">
      <c r="A75" s="340" t="str">
        <f t="shared" si="2"/>
        <v>Mariana Valério Carvalho</v>
      </c>
      <c r="B75" s="299">
        <v>8</v>
      </c>
      <c r="C75" s="299"/>
      <c r="D75" s="304"/>
      <c r="E75" s="304"/>
      <c r="F75" s="302"/>
      <c r="G75" s="302"/>
      <c r="H75" s="303"/>
      <c r="I75" s="303"/>
    </row>
    <row r="76" spans="1:9" ht="16" x14ac:dyDescent="0.2">
      <c r="A76" s="340" t="str">
        <f t="shared" si="2"/>
        <v>Óscar António Oliveira</v>
      </c>
      <c r="B76" s="299">
        <v>4</v>
      </c>
      <c r="C76" s="299"/>
      <c r="D76" s="304"/>
      <c r="E76" s="304"/>
      <c r="F76" s="302"/>
      <c r="G76" s="302"/>
      <c r="H76" s="303"/>
      <c r="I76" s="303"/>
    </row>
    <row r="77" spans="1:9" ht="16" x14ac:dyDescent="0.2">
      <c r="A77" s="340" t="str">
        <f t="shared" si="2"/>
        <v>Marco Filipe Gomes</v>
      </c>
      <c r="B77" s="299">
        <v>6</v>
      </c>
      <c r="C77" s="299"/>
      <c r="D77" s="304"/>
      <c r="E77" s="304"/>
      <c r="F77" s="302"/>
      <c r="G77" s="302"/>
      <c r="H77" s="303"/>
      <c r="I77" s="303"/>
    </row>
    <row r="78" spans="1:9" ht="16" x14ac:dyDescent="0.2">
      <c r="A78" s="314" t="str">
        <f t="shared" si="2"/>
        <v>Pedro Dias Venâncio</v>
      </c>
      <c r="B78" s="299"/>
      <c r="C78" s="299">
        <v>2</v>
      </c>
      <c r="D78" s="304"/>
      <c r="E78" s="304"/>
      <c r="F78" s="302"/>
      <c r="G78" s="302"/>
      <c r="H78" s="303"/>
      <c r="I78" s="303"/>
    </row>
    <row r="79" spans="1:9" ht="16" x14ac:dyDescent="0.2">
      <c r="A79" s="314" t="str">
        <f t="shared" si="2"/>
        <v>Luciana Cabral Bessa</v>
      </c>
      <c r="B79" s="299"/>
      <c r="C79" s="299">
        <v>2</v>
      </c>
      <c r="D79" s="304"/>
      <c r="E79" s="304"/>
      <c r="F79" s="302"/>
      <c r="G79" s="302"/>
      <c r="H79" s="303"/>
      <c r="I79" s="303"/>
    </row>
    <row r="80" spans="1:9" ht="16" x14ac:dyDescent="0.2">
      <c r="A80" s="314" t="str">
        <f t="shared" si="2"/>
        <v>Eliana Costa e Silva</v>
      </c>
      <c r="B80" s="299"/>
      <c r="C80" s="316">
        <v>2</v>
      </c>
      <c r="D80" s="304"/>
      <c r="E80" s="304"/>
      <c r="F80" s="302"/>
      <c r="G80" s="302"/>
      <c r="H80" s="303"/>
      <c r="I80" s="303"/>
    </row>
    <row r="81" spans="1:9" ht="16" x14ac:dyDescent="0.2">
      <c r="A81" s="314" t="str">
        <f t="shared" ref="A81:A82" si="3">A24</f>
        <v>Maria João Polidoro</v>
      </c>
      <c r="B81" s="299"/>
      <c r="C81" s="299">
        <v>5</v>
      </c>
      <c r="D81" s="304"/>
      <c r="E81" s="304"/>
      <c r="F81" s="302"/>
      <c r="G81" s="302"/>
      <c r="H81" s="303"/>
      <c r="I81" s="303"/>
    </row>
    <row r="82" spans="1:9" ht="16" x14ac:dyDescent="0.2">
      <c r="A82" s="314" t="str">
        <f t="shared" si="3"/>
        <v>Teófilo Miguel Melo</v>
      </c>
      <c r="B82" s="299"/>
      <c r="C82" s="299">
        <v>5</v>
      </c>
      <c r="D82" s="304"/>
      <c r="E82" s="304"/>
      <c r="F82" s="302"/>
      <c r="G82" s="302"/>
      <c r="H82" s="303"/>
      <c r="I82" s="303"/>
    </row>
    <row r="83" spans="1:9" ht="16" x14ac:dyDescent="0.2">
      <c r="A83" s="298"/>
      <c r="B83" s="299"/>
      <c r="C83" s="299"/>
      <c r="D83" s="304"/>
      <c r="E83" s="304"/>
      <c r="F83" s="302"/>
      <c r="G83" s="302"/>
      <c r="H83" s="303"/>
      <c r="I83" s="303"/>
    </row>
    <row r="84" spans="1:9" ht="16" x14ac:dyDescent="0.2">
      <c r="A84" s="305" t="s">
        <v>490</v>
      </c>
      <c r="B84" s="306">
        <f t="shared" ref="B84:C84" si="4">SUM(B65:B83)</f>
        <v>76</v>
      </c>
      <c r="C84" s="306">
        <f t="shared" si="4"/>
        <v>16</v>
      </c>
      <c r="D84" s="307">
        <f>B84+C84</f>
        <v>92</v>
      </c>
      <c r="E84" s="294"/>
      <c r="F84" s="303"/>
      <c r="G84" s="303"/>
      <c r="H84" s="303"/>
      <c r="I84" s="303"/>
    </row>
    <row r="85" spans="1:9" ht="16" x14ac:dyDescent="0.2">
      <c r="A85" s="295" t="s">
        <v>491</v>
      </c>
      <c r="B85" s="296"/>
      <c r="C85" s="296"/>
      <c r="D85" s="294"/>
      <c r="E85" s="294"/>
      <c r="F85" s="303"/>
      <c r="G85" s="303"/>
      <c r="H85" s="303"/>
      <c r="I85" s="303"/>
    </row>
    <row r="86" spans="1:9" s="367" customFormat="1" ht="16" x14ac:dyDescent="0.2">
      <c r="A86" s="298" t="str">
        <f>A29</f>
        <v>Telmo Manuel Matos</v>
      </c>
      <c r="B86" s="299">
        <v>4</v>
      </c>
      <c r="C86" s="299"/>
      <c r="D86" s="294"/>
      <c r="E86" s="294"/>
      <c r="F86" s="303"/>
      <c r="G86" s="303"/>
      <c r="H86" s="303"/>
      <c r="I86" s="303"/>
    </row>
    <row r="87" spans="1:9" ht="16" x14ac:dyDescent="0.2">
      <c r="A87" s="314" t="str">
        <f>A30</f>
        <v>Maria da Glória Carvalho</v>
      </c>
      <c r="B87" s="299"/>
      <c r="C87" s="299">
        <v>2</v>
      </c>
      <c r="D87" s="294"/>
      <c r="E87" s="294"/>
      <c r="F87" s="303"/>
      <c r="G87" s="303"/>
      <c r="H87" s="303"/>
      <c r="I87" s="303"/>
    </row>
    <row r="88" spans="1:9" ht="16" x14ac:dyDescent="0.2">
      <c r="A88" s="298"/>
      <c r="B88" s="299"/>
      <c r="C88" s="299"/>
      <c r="D88" s="294"/>
      <c r="E88" s="294"/>
      <c r="F88" s="303"/>
      <c r="G88" s="303"/>
      <c r="H88" s="303"/>
      <c r="I88" s="303"/>
    </row>
    <row r="89" spans="1:9" ht="16" x14ac:dyDescent="0.2">
      <c r="A89" s="305" t="s">
        <v>492</v>
      </c>
      <c r="B89" s="306">
        <f>SUM(B86:B88)</f>
        <v>4</v>
      </c>
      <c r="C89" s="306">
        <f>SUM(C87:C88)</f>
        <v>2</v>
      </c>
      <c r="D89" s="307">
        <f>B89+C89</f>
        <v>6</v>
      </c>
      <c r="E89" s="304"/>
      <c r="F89" s="302"/>
      <c r="G89" s="302"/>
      <c r="H89" s="303"/>
      <c r="I89" s="303"/>
    </row>
    <row r="90" spans="1:9" ht="16" x14ac:dyDescent="0.2">
      <c r="A90" s="295" t="s">
        <v>493</v>
      </c>
      <c r="B90" s="296"/>
      <c r="C90" s="296"/>
      <c r="D90" s="294"/>
      <c r="E90" s="303"/>
      <c r="F90" s="303"/>
      <c r="G90" s="303"/>
      <c r="H90" s="303"/>
      <c r="I90" s="303"/>
    </row>
    <row r="91" spans="1:9" ht="16" x14ac:dyDescent="0.2">
      <c r="A91" s="298"/>
      <c r="B91" s="299"/>
      <c r="C91" s="299"/>
      <c r="D91" s="294"/>
    </row>
    <row r="92" spans="1:9" ht="16" x14ac:dyDescent="0.2">
      <c r="A92" s="298"/>
      <c r="B92" s="299"/>
      <c r="C92" s="299"/>
      <c r="D92" s="294"/>
    </row>
    <row r="93" spans="1:9" ht="16" x14ac:dyDescent="0.2">
      <c r="A93" s="305" t="s">
        <v>494</v>
      </c>
      <c r="B93" s="306">
        <f t="shared" ref="B93:C93" si="5">SUM(B91:B92)</f>
        <v>0</v>
      </c>
      <c r="C93" s="306">
        <f t="shared" si="5"/>
        <v>0</v>
      </c>
      <c r="D93" s="307">
        <f>B93+C93</f>
        <v>0</v>
      </c>
    </row>
    <row r="94" spans="1:9" ht="16" x14ac:dyDescent="0.2">
      <c r="A94" s="295" t="s">
        <v>495</v>
      </c>
      <c r="B94" s="296"/>
      <c r="C94" s="296"/>
      <c r="D94" s="294"/>
    </row>
    <row r="95" spans="1:9" ht="16" x14ac:dyDescent="0.2">
      <c r="A95" s="314" t="s">
        <v>697</v>
      </c>
      <c r="B95" s="299"/>
      <c r="C95" s="299">
        <v>3</v>
      </c>
      <c r="D95" s="294"/>
    </row>
    <row r="96" spans="1:9" ht="16" x14ac:dyDescent="0.2">
      <c r="A96" s="298"/>
      <c r="B96" s="299"/>
      <c r="C96" s="299"/>
      <c r="D96" s="294"/>
    </row>
    <row r="97" spans="1:4" ht="16" x14ac:dyDescent="0.2">
      <c r="A97" s="298"/>
      <c r="B97" s="299"/>
      <c r="C97" s="299"/>
      <c r="D97" s="294"/>
    </row>
    <row r="98" spans="1:4" ht="16" x14ac:dyDescent="0.2">
      <c r="A98" s="305" t="s">
        <v>496</v>
      </c>
      <c r="B98" s="306">
        <f>SUM(B95:B97)</f>
        <v>0</v>
      </c>
      <c r="C98" s="306">
        <f>SUM(C95:C97)</f>
        <v>3</v>
      </c>
      <c r="D98" s="307">
        <f>B98+C98</f>
        <v>3</v>
      </c>
    </row>
    <row r="99" spans="1:4" ht="16" x14ac:dyDescent="0.2">
      <c r="A99" s="295" t="s">
        <v>497</v>
      </c>
      <c r="B99" s="296"/>
      <c r="C99" s="296"/>
      <c r="D99" s="294"/>
    </row>
    <row r="100" spans="1:4" ht="16" x14ac:dyDescent="0.2">
      <c r="A100" s="298"/>
      <c r="B100" s="299"/>
      <c r="C100" s="299"/>
      <c r="D100" s="294"/>
    </row>
    <row r="101" spans="1:4" ht="16" x14ac:dyDescent="0.2">
      <c r="A101" s="298"/>
      <c r="B101" s="299"/>
      <c r="C101" s="299"/>
      <c r="D101" s="294"/>
    </row>
    <row r="102" spans="1:4" ht="16" x14ac:dyDescent="0.2">
      <c r="A102" s="305" t="s">
        <v>498</v>
      </c>
      <c r="B102" s="306">
        <f t="shared" ref="B102:C102" si="6">SUM(B100:B101)</f>
        <v>0</v>
      </c>
      <c r="C102" s="306">
        <f t="shared" si="6"/>
        <v>0</v>
      </c>
      <c r="D102" s="307">
        <f>B102+C102</f>
        <v>0</v>
      </c>
    </row>
    <row r="103" spans="1:4" ht="16" x14ac:dyDescent="0.2">
      <c r="A103" s="295" t="s">
        <v>499</v>
      </c>
      <c r="B103" s="296"/>
      <c r="C103" s="296"/>
      <c r="D103" s="294"/>
    </row>
    <row r="104" spans="1:4" ht="16" x14ac:dyDescent="0.2">
      <c r="A104" s="340" t="str">
        <f t="shared" ref="A104:A110" si="7">A48</f>
        <v>Alfredo José França</v>
      </c>
      <c r="B104" s="299">
        <v>8</v>
      </c>
      <c r="C104" s="299"/>
      <c r="D104" s="294"/>
    </row>
    <row r="105" spans="1:4" ht="16" x14ac:dyDescent="0.2">
      <c r="A105" s="340" t="str">
        <f t="shared" si="7"/>
        <v>Gonçalo Jorge Hermenegildo</v>
      </c>
      <c r="B105" s="299">
        <v>4</v>
      </c>
      <c r="C105" s="299"/>
      <c r="D105" s="294"/>
    </row>
    <row r="106" spans="1:4" ht="16" x14ac:dyDescent="0.2">
      <c r="A106" s="340" t="str">
        <f t="shared" si="7"/>
        <v>Hélio Pinto Sousa</v>
      </c>
      <c r="B106" s="316">
        <v>6</v>
      </c>
      <c r="C106" s="299"/>
      <c r="D106" s="294"/>
    </row>
    <row r="107" spans="1:4" ht="16" x14ac:dyDescent="0.2">
      <c r="A107" s="340" t="str">
        <f t="shared" si="7"/>
        <v>Helder Xisto</v>
      </c>
      <c r="B107" s="316">
        <v>4</v>
      </c>
      <c r="C107" s="299"/>
      <c r="D107" s="294"/>
    </row>
    <row r="108" spans="1:4" ht="16" x14ac:dyDescent="0.2">
      <c r="A108" s="340" t="str">
        <f t="shared" si="7"/>
        <v>Luis Carlos Mendes</v>
      </c>
      <c r="B108" s="299">
        <v>9</v>
      </c>
      <c r="C108" s="299"/>
      <c r="D108" s="294"/>
    </row>
    <row r="109" spans="1:4" ht="16" x14ac:dyDescent="0.2">
      <c r="A109" s="340" t="str">
        <f t="shared" si="7"/>
        <v>Ainda Maria Carneiro</v>
      </c>
      <c r="B109" s="299">
        <v>4</v>
      </c>
      <c r="C109" s="299"/>
      <c r="D109" s="294"/>
    </row>
    <row r="110" spans="1:4" s="376" customFormat="1" ht="16" x14ac:dyDescent="0.2">
      <c r="A110" s="340" t="str">
        <f t="shared" si="7"/>
        <v>Ricardo Manuel Barbosa</v>
      </c>
      <c r="B110" s="299">
        <v>4</v>
      </c>
      <c r="C110" s="299"/>
      <c r="D110" s="294"/>
    </row>
    <row r="111" spans="1:4" ht="16" x14ac:dyDescent="0.2">
      <c r="A111" s="298"/>
      <c r="B111" s="299"/>
      <c r="C111" s="316"/>
      <c r="D111" s="294"/>
    </row>
    <row r="112" spans="1:4" ht="16" x14ac:dyDescent="0.2">
      <c r="A112" s="305" t="s">
        <v>500</v>
      </c>
      <c r="B112" s="306">
        <f>SUM(B104:B110)</f>
        <v>39</v>
      </c>
      <c r="C112" s="306">
        <f>SUM(C104:C109)</f>
        <v>0</v>
      </c>
      <c r="D112" s="307">
        <f>B112+C112</f>
        <v>39</v>
      </c>
    </row>
    <row r="113" spans="1:4" ht="16" x14ac:dyDescent="0.2">
      <c r="A113" s="309"/>
      <c r="B113" s="310"/>
      <c r="C113" s="311" t="s">
        <v>503</v>
      </c>
      <c r="D113" s="311">
        <f>D84+D89+D93+D98+D102+D112</f>
        <v>140</v>
      </c>
    </row>
    <row r="117" spans="1:4" x14ac:dyDescent="0.15">
      <c r="A117" s="56"/>
    </row>
  </sheetData>
  <mergeCells count="4">
    <mergeCell ref="A1:J3"/>
    <mergeCell ref="B5:C5"/>
    <mergeCell ref="A60:I60"/>
    <mergeCell ref="B62:C62"/>
  </mergeCells>
  <conditionalFormatting sqref="F8">
    <cfRule type="cellIs" dxfId="31" priority="15" operator="lessThan">
      <formula>$F$9</formula>
    </cfRule>
    <cfRule type="cellIs" dxfId="30" priority="16" operator="greaterThanOrEqual">
      <formula>$F$9</formula>
    </cfRule>
  </conditionalFormatting>
  <conditionalFormatting sqref="G8">
    <cfRule type="cellIs" dxfId="29" priority="13" operator="lessThan">
      <formula>$G$9</formula>
    </cfRule>
    <cfRule type="cellIs" dxfId="28" priority="14" operator="greaterThanOrEqual">
      <formula>$G$9</formula>
    </cfRule>
  </conditionalFormatting>
  <conditionalFormatting sqref="H8">
    <cfRule type="cellIs" dxfId="27" priority="11" operator="lessThan">
      <formula>$H$9</formula>
    </cfRule>
    <cfRule type="cellIs" dxfId="26" priority="12" operator="greaterThanOrEqual">
      <formula>$H$9</formula>
    </cfRule>
  </conditionalFormatting>
  <conditionalFormatting sqref="I8">
    <cfRule type="cellIs" dxfId="25" priority="9" operator="lessThan">
      <formula>$I$9</formula>
    </cfRule>
    <cfRule type="cellIs" dxfId="24" priority="10" operator="greaterThanOrEqual">
      <formula>$I$9</formula>
    </cfRule>
  </conditionalFormatting>
  <conditionalFormatting sqref="F65">
    <cfRule type="cellIs" dxfId="23" priority="7" operator="lessThan">
      <formula>$F$66</formula>
    </cfRule>
    <cfRule type="cellIs" dxfId="22" priority="8" operator="greaterThanOrEqual">
      <formula>$F$66</formula>
    </cfRule>
  </conditionalFormatting>
  <conditionalFormatting sqref="G65">
    <cfRule type="cellIs" dxfId="21" priority="5" operator="lessThan">
      <formula>$G$66</formula>
    </cfRule>
    <cfRule type="cellIs" dxfId="20" priority="6" operator="greaterThanOrEqual">
      <formula>$G$66</formula>
    </cfRule>
  </conditionalFormatting>
  <conditionalFormatting sqref="H65">
    <cfRule type="cellIs" dxfId="19" priority="3" operator="greaterThanOrEqual">
      <formula>$H$66</formula>
    </cfRule>
    <cfRule type="cellIs" dxfId="18" priority="4" operator="lessThan">
      <formula>$H$66</formula>
    </cfRule>
  </conditionalFormatting>
  <conditionalFormatting sqref="I65">
    <cfRule type="cellIs" dxfId="17" priority="1" operator="lessThan">
      <formula>$I$66</formula>
    </cfRule>
    <cfRule type="cellIs" dxfId="16" priority="2" operator="greaterThanOrEqual">
      <formula>$I$66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3C7F0-3B6F-5C49-A157-7FAB34F9E1D5}">
  <dimension ref="A1:I121"/>
  <sheetViews>
    <sheetView workbookViewId="0">
      <selection activeCell="A108" sqref="A108:A112"/>
    </sheetView>
  </sheetViews>
  <sheetFormatPr baseColWidth="10" defaultColWidth="14.5" defaultRowHeight="13" x14ac:dyDescent="0.15"/>
  <cols>
    <col min="1" max="1" width="23.83203125" style="335" customWidth="1"/>
    <col min="2" max="16384" width="14.5" style="335"/>
  </cols>
  <sheetData>
    <row r="1" spans="1:9" ht="15.75" customHeight="1" x14ac:dyDescent="0.15">
      <c r="A1" s="412" t="s">
        <v>24</v>
      </c>
      <c r="B1" s="413"/>
      <c r="C1" s="413"/>
      <c r="D1" s="413"/>
      <c r="E1" s="413"/>
      <c r="F1" s="413"/>
      <c r="G1" s="413"/>
      <c r="H1" s="413"/>
      <c r="I1" s="413"/>
    </row>
    <row r="2" spans="1:9" ht="15.75" customHeight="1" x14ac:dyDescent="0.15">
      <c r="A2" s="413"/>
      <c r="B2" s="413"/>
      <c r="C2" s="413"/>
      <c r="D2" s="413"/>
      <c r="E2" s="413"/>
      <c r="F2" s="413"/>
      <c r="G2" s="413"/>
      <c r="H2" s="413"/>
      <c r="I2" s="413"/>
    </row>
    <row r="3" spans="1:9" ht="15.75" customHeight="1" x14ac:dyDescent="0.15">
      <c r="A3" s="413"/>
      <c r="B3" s="413"/>
      <c r="C3" s="413"/>
      <c r="D3" s="413"/>
      <c r="E3" s="413"/>
      <c r="F3" s="413"/>
      <c r="G3" s="413"/>
      <c r="H3" s="413"/>
      <c r="I3" s="413"/>
    </row>
    <row r="5" spans="1:9" ht="15.75" customHeight="1" x14ac:dyDescent="0.15">
      <c r="B5" s="410" t="s">
        <v>478</v>
      </c>
      <c r="C5" s="411"/>
    </row>
    <row r="6" spans="1:9" ht="48" x14ac:dyDescent="0.2">
      <c r="A6" s="292" t="s">
        <v>2</v>
      </c>
      <c r="B6" s="293" t="s">
        <v>504</v>
      </c>
      <c r="C6" s="293" t="s">
        <v>480</v>
      </c>
      <c r="D6" s="294"/>
      <c r="E6" s="294"/>
      <c r="F6" s="292" t="s">
        <v>481</v>
      </c>
      <c r="G6" s="293" t="s">
        <v>482</v>
      </c>
      <c r="H6" s="293" t="s">
        <v>483</v>
      </c>
      <c r="I6" s="293" t="s">
        <v>484</v>
      </c>
    </row>
    <row r="7" spans="1:9" ht="16" x14ac:dyDescent="0.2">
      <c r="A7" s="295" t="s">
        <v>486</v>
      </c>
      <c r="B7" s="296"/>
      <c r="C7" s="296"/>
      <c r="D7" s="297"/>
      <c r="E7" s="297" t="s">
        <v>487</v>
      </c>
      <c r="F7" s="298">
        <f>D28+D39+D49</f>
        <v>18</v>
      </c>
      <c r="G7" s="298">
        <f>SUM(B8:B12)+SUM(B19:B21)+SUM(C24)</f>
        <v>9</v>
      </c>
      <c r="H7" s="299">
        <f>D28+D35</f>
        <v>18.7</v>
      </c>
      <c r="I7" s="299">
        <f>B28+B35+B39+B45</f>
        <v>17.489999999999998</v>
      </c>
    </row>
    <row r="8" spans="1:9" ht="16" x14ac:dyDescent="0.2">
      <c r="A8" s="340" t="s">
        <v>93</v>
      </c>
      <c r="B8" s="299">
        <v>1</v>
      </c>
      <c r="C8" s="299"/>
      <c r="D8" s="297"/>
      <c r="E8" s="297" t="s">
        <v>488</v>
      </c>
      <c r="F8" s="300">
        <f>F7/$D$59</f>
        <v>0.81374321880651002</v>
      </c>
      <c r="G8" s="300">
        <f>G7/$D$59</f>
        <v>0.40687160940325501</v>
      </c>
      <c r="H8" s="300">
        <f>H7/$D$59</f>
        <v>0.84538878842676313</v>
      </c>
      <c r="I8" s="300">
        <f>I7/$D$59</f>
        <v>0.79068716094032554</v>
      </c>
    </row>
    <row r="9" spans="1:9" ht="16" x14ac:dyDescent="0.2">
      <c r="A9" s="340" t="s">
        <v>237</v>
      </c>
      <c r="B9" s="299">
        <v>1</v>
      </c>
      <c r="C9" s="299"/>
      <c r="D9" s="297"/>
      <c r="E9" s="297" t="s">
        <v>489</v>
      </c>
      <c r="F9" s="300">
        <v>0.6</v>
      </c>
      <c r="G9" s="300">
        <v>0.6</v>
      </c>
      <c r="H9" s="301">
        <v>0.15</v>
      </c>
      <c r="I9" s="301">
        <v>0.5</v>
      </c>
    </row>
    <row r="10" spans="1:9" ht="16" x14ac:dyDescent="0.2">
      <c r="A10" s="340" t="s">
        <v>121</v>
      </c>
      <c r="B10" s="299">
        <v>1</v>
      </c>
      <c r="C10" s="299"/>
      <c r="D10" s="297"/>
      <c r="E10" s="297"/>
      <c r="F10" s="312"/>
      <c r="G10" s="312"/>
      <c r="H10" s="309"/>
      <c r="I10" s="309"/>
    </row>
    <row r="11" spans="1:9" ht="16" x14ac:dyDescent="0.2">
      <c r="A11" s="340" t="s">
        <v>145</v>
      </c>
      <c r="B11" s="299">
        <v>1</v>
      </c>
      <c r="C11" s="299"/>
      <c r="D11" s="304"/>
      <c r="E11" s="304"/>
      <c r="F11" s="302"/>
      <c r="G11" s="302"/>
      <c r="H11" s="303"/>
      <c r="I11" s="303"/>
    </row>
    <row r="12" spans="1:9" s="376" customFormat="1" ht="16" x14ac:dyDescent="0.2">
      <c r="A12" s="340" t="s">
        <v>85</v>
      </c>
      <c r="B12" s="299">
        <v>1</v>
      </c>
      <c r="C12" s="299"/>
      <c r="D12" s="304"/>
      <c r="E12" s="304"/>
      <c r="F12" s="302"/>
      <c r="G12" s="302"/>
      <c r="H12" s="303"/>
      <c r="I12" s="303"/>
    </row>
    <row r="13" spans="1:9" ht="16" x14ac:dyDescent="0.2">
      <c r="A13" s="340" t="s">
        <v>159</v>
      </c>
      <c r="B13" s="299">
        <v>1</v>
      </c>
      <c r="C13" s="299"/>
      <c r="D13" s="304"/>
      <c r="E13" s="304"/>
      <c r="F13" s="302"/>
      <c r="G13" s="302"/>
      <c r="H13" s="303"/>
      <c r="I13" s="303"/>
    </row>
    <row r="14" spans="1:9" ht="16" x14ac:dyDescent="0.2">
      <c r="A14" s="340" t="s">
        <v>393</v>
      </c>
      <c r="B14" s="299">
        <v>1</v>
      </c>
      <c r="C14" s="299"/>
      <c r="D14" s="304"/>
      <c r="E14" s="304"/>
      <c r="F14" s="302"/>
      <c r="G14" s="302"/>
      <c r="H14" s="303"/>
      <c r="I14" s="303"/>
    </row>
    <row r="15" spans="1:9" ht="16" x14ac:dyDescent="0.2">
      <c r="A15" s="340" t="s">
        <v>394</v>
      </c>
      <c r="B15" s="299">
        <v>1</v>
      </c>
      <c r="C15" s="299"/>
      <c r="D15" s="304"/>
      <c r="E15" s="304"/>
      <c r="F15" s="302"/>
      <c r="G15" s="302"/>
      <c r="H15" s="303"/>
      <c r="I15" s="303"/>
    </row>
    <row r="16" spans="1:9" ht="16" x14ac:dyDescent="0.2">
      <c r="A16" s="340" t="s">
        <v>459</v>
      </c>
      <c r="B16" s="299">
        <v>1</v>
      </c>
      <c r="C16" s="299"/>
      <c r="D16" s="304"/>
      <c r="E16" s="304"/>
      <c r="F16" s="302"/>
      <c r="G16" s="302"/>
      <c r="H16" s="303"/>
      <c r="I16" s="303"/>
    </row>
    <row r="17" spans="1:9" ht="16" x14ac:dyDescent="0.2">
      <c r="A17" s="340" t="s">
        <v>542</v>
      </c>
      <c r="B17" s="299">
        <v>1</v>
      </c>
      <c r="C17" s="299"/>
      <c r="D17" s="304"/>
      <c r="E17" s="304"/>
      <c r="F17" s="302"/>
      <c r="G17" s="302"/>
      <c r="H17" s="303"/>
      <c r="I17" s="303"/>
    </row>
    <row r="18" spans="1:9" ht="16" x14ac:dyDescent="0.2">
      <c r="A18" s="340" t="s">
        <v>576</v>
      </c>
      <c r="B18" s="299">
        <v>1</v>
      </c>
      <c r="C18" s="299"/>
      <c r="D18" s="304"/>
      <c r="E18" s="304"/>
      <c r="F18" s="302"/>
      <c r="G18" s="302"/>
      <c r="H18" s="303"/>
      <c r="I18" s="303"/>
    </row>
    <row r="19" spans="1:9" ht="16" x14ac:dyDescent="0.2">
      <c r="A19" s="378" t="s">
        <v>705</v>
      </c>
      <c r="B19" s="299">
        <v>1</v>
      </c>
      <c r="C19" s="299"/>
      <c r="D19" s="304"/>
      <c r="E19" s="304"/>
      <c r="F19" s="302"/>
      <c r="G19" s="302"/>
      <c r="H19" s="303"/>
      <c r="I19" s="303"/>
    </row>
    <row r="20" spans="1:9" ht="16" x14ac:dyDescent="0.2">
      <c r="A20" s="378" t="s">
        <v>706</v>
      </c>
      <c r="B20" s="299">
        <v>1</v>
      </c>
      <c r="C20" s="299"/>
      <c r="D20" s="304"/>
      <c r="E20" s="304"/>
      <c r="F20" s="302"/>
      <c r="G20" s="302"/>
      <c r="H20" s="303"/>
      <c r="I20" s="303"/>
    </row>
    <row r="21" spans="1:9" s="376" customFormat="1" ht="16" x14ac:dyDescent="0.2">
      <c r="A21" s="378" t="s">
        <v>691</v>
      </c>
      <c r="B21" s="299">
        <v>1</v>
      </c>
      <c r="C21" s="299"/>
      <c r="D21" s="304"/>
      <c r="E21" s="304"/>
      <c r="F21" s="302"/>
      <c r="G21" s="302"/>
      <c r="H21" s="303"/>
      <c r="I21" s="303"/>
    </row>
    <row r="22" spans="1:9" s="377" customFormat="1" ht="16" x14ac:dyDescent="0.2">
      <c r="A22" s="378" t="s">
        <v>704</v>
      </c>
      <c r="B22" s="299">
        <v>1</v>
      </c>
      <c r="C22" s="299"/>
      <c r="D22" s="304"/>
      <c r="E22" s="304"/>
      <c r="F22" s="302"/>
      <c r="G22" s="302"/>
      <c r="H22" s="303"/>
      <c r="I22" s="303"/>
    </row>
    <row r="23" spans="1:9" s="376" customFormat="1" ht="16" x14ac:dyDescent="0.2">
      <c r="A23" s="378" t="s">
        <v>708</v>
      </c>
      <c r="B23" s="299">
        <v>1</v>
      </c>
      <c r="C23" s="299"/>
      <c r="D23" s="304"/>
      <c r="E23" s="304"/>
      <c r="F23" s="302"/>
      <c r="G23" s="302"/>
      <c r="H23" s="303"/>
      <c r="I23" s="303"/>
    </row>
    <row r="24" spans="1:9" ht="16" x14ac:dyDescent="0.2">
      <c r="A24" s="378" t="s">
        <v>693</v>
      </c>
      <c r="B24" s="299"/>
      <c r="C24" s="299">
        <v>1</v>
      </c>
      <c r="D24" s="304"/>
      <c r="E24" s="304"/>
      <c r="F24" s="302"/>
      <c r="G24" s="302"/>
      <c r="H24" s="303"/>
      <c r="I24" s="303"/>
    </row>
    <row r="25" spans="1:9" ht="16" x14ac:dyDescent="0.2">
      <c r="A25" s="378" t="s">
        <v>699</v>
      </c>
      <c r="B25" s="299"/>
      <c r="C25" s="299">
        <v>1</v>
      </c>
      <c r="D25" s="304"/>
      <c r="E25" s="304"/>
      <c r="F25" s="302"/>
      <c r="G25" s="302"/>
      <c r="H25" s="303"/>
      <c r="I25" s="303"/>
    </row>
    <row r="26" spans="1:9" ht="16" x14ac:dyDescent="0.2">
      <c r="A26" s="298"/>
      <c r="B26" s="299"/>
      <c r="C26" s="299"/>
      <c r="D26" s="304"/>
      <c r="E26" s="304"/>
      <c r="F26" s="302"/>
      <c r="G26" s="302"/>
      <c r="H26" s="303"/>
      <c r="I26" s="303"/>
    </row>
    <row r="27" spans="1:9" ht="16" x14ac:dyDescent="0.2">
      <c r="A27" s="298"/>
      <c r="B27" s="299"/>
      <c r="C27" s="299"/>
      <c r="D27" s="304"/>
      <c r="E27" s="304"/>
      <c r="F27" s="302"/>
      <c r="G27" s="302"/>
      <c r="H27" s="303"/>
      <c r="I27" s="303"/>
    </row>
    <row r="28" spans="1:9" ht="16" x14ac:dyDescent="0.2">
      <c r="A28" s="305" t="s">
        <v>490</v>
      </c>
      <c r="B28" s="306">
        <f>SUM(B8:B23)</f>
        <v>16</v>
      </c>
      <c r="C28" s="306">
        <f>SUM(C8:C26)</f>
        <v>2</v>
      </c>
      <c r="D28" s="307">
        <f>B28+C28</f>
        <v>18</v>
      </c>
      <c r="E28" s="294"/>
      <c r="F28" s="303"/>
      <c r="G28" s="303"/>
      <c r="H28" s="303"/>
      <c r="I28" s="303"/>
    </row>
    <row r="29" spans="1:9" ht="16" x14ac:dyDescent="0.2">
      <c r="A29" s="295" t="s">
        <v>491</v>
      </c>
      <c r="B29" s="296"/>
      <c r="C29" s="296"/>
      <c r="D29" s="294"/>
      <c r="E29" s="294"/>
      <c r="F29" s="303"/>
      <c r="G29" s="303"/>
      <c r="H29" s="303"/>
      <c r="I29" s="303"/>
    </row>
    <row r="30" spans="1:9" ht="16" x14ac:dyDescent="0.2">
      <c r="A30" s="340" t="s">
        <v>166</v>
      </c>
      <c r="B30" s="299">
        <v>0.5</v>
      </c>
      <c r="C30" s="299"/>
      <c r="D30" s="294"/>
      <c r="E30" s="294"/>
      <c r="F30" s="303"/>
      <c r="G30" s="303"/>
      <c r="H30" s="303"/>
      <c r="I30" s="303"/>
    </row>
    <row r="31" spans="1:9" ht="16" x14ac:dyDescent="0.2">
      <c r="A31" s="340" t="s">
        <v>190</v>
      </c>
      <c r="B31" s="299">
        <v>0.2</v>
      </c>
      <c r="C31" s="299"/>
      <c r="D31" s="294"/>
      <c r="E31" s="294"/>
      <c r="F31" s="303"/>
      <c r="G31" s="303"/>
      <c r="H31" s="303"/>
      <c r="I31" s="303"/>
    </row>
    <row r="32" spans="1:9" ht="16" x14ac:dyDescent="0.2">
      <c r="A32" s="298"/>
      <c r="B32" s="299"/>
      <c r="C32" s="299"/>
      <c r="D32" s="294"/>
      <c r="E32" s="294"/>
      <c r="F32" s="303"/>
      <c r="G32" s="303"/>
      <c r="H32" s="303"/>
      <c r="I32" s="303"/>
    </row>
    <row r="33" spans="1:9" ht="16" x14ac:dyDescent="0.2">
      <c r="A33" s="298"/>
      <c r="B33" s="299"/>
      <c r="C33" s="299"/>
      <c r="D33" s="294"/>
      <c r="E33" s="294"/>
      <c r="F33" s="303"/>
      <c r="G33" s="303"/>
      <c r="H33" s="303"/>
      <c r="I33" s="303"/>
    </row>
    <row r="34" spans="1:9" ht="16" x14ac:dyDescent="0.2">
      <c r="A34" s="298"/>
      <c r="B34" s="299"/>
      <c r="C34" s="299"/>
      <c r="D34" s="294"/>
      <c r="E34" s="294"/>
      <c r="F34" s="303"/>
      <c r="G34" s="303"/>
      <c r="H34" s="303"/>
      <c r="I34" s="303"/>
    </row>
    <row r="35" spans="1:9" ht="16" x14ac:dyDescent="0.2">
      <c r="A35" s="305" t="s">
        <v>492</v>
      </c>
      <c r="B35" s="306">
        <f>SUM(B30:B34)</f>
        <v>0.7</v>
      </c>
      <c r="C35" s="306">
        <f>SUM(C32:C34)</f>
        <v>0</v>
      </c>
      <c r="D35" s="307">
        <f>B35+C35</f>
        <v>0.7</v>
      </c>
      <c r="E35" s="294"/>
      <c r="F35" s="303"/>
      <c r="G35" s="303"/>
      <c r="H35" s="303"/>
      <c r="I35" s="303"/>
    </row>
    <row r="36" spans="1:9" ht="16" x14ac:dyDescent="0.2">
      <c r="A36" s="295" t="s">
        <v>493</v>
      </c>
      <c r="B36" s="296"/>
      <c r="C36" s="296"/>
      <c r="D36" s="294"/>
      <c r="E36" s="294"/>
      <c r="F36" s="303"/>
      <c r="G36" s="303"/>
      <c r="H36" s="303"/>
      <c r="I36" s="303"/>
    </row>
    <row r="37" spans="1:9" ht="16" x14ac:dyDescent="0.2">
      <c r="A37" s="298"/>
      <c r="B37" s="299"/>
      <c r="C37" s="299"/>
      <c r="D37" s="294"/>
      <c r="E37" s="294"/>
      <c r="F37" s="303"/>
      <c r="G37" s="303"/>
      <c r="H37" s="303"/>
      <c r="I37" s="303"/>
    </row>
    <row r="38" spans="1:9" ht="16" x14ac:dyDescent="0.2">
      <c r="A38" s="298"/>
      <c r="B38" s="299"/>
      <c r="C38" s="299"/>
      <c r="D38" s="294"/>
      <c r="E38" s="294"/>
      <c r="F38" s="303"/>
      <c r="G38" s="303"/>
      <c r="H38" s="303"/>
      <c r="I38" s="303"/>
    </row>
    <row r="39" spans="1:9" ht="16" x14ac:dyDescent="0.2">
      <c r="A39" s="305" t="s">
        <v>494</v>
      </c>
      <c r="B39" s="306">
        <f t="shared" ref="B39:C39" si="0">SUM(B37:B38)</f>
        <v>0</v>
      </c>
      <c r="C39" s="306">
        <f t="shared" si="0"/>
        <v>0</v>
      </c>
      <c r="D39" s="307">
        <f>B39+C39</f>
        <v>0</v>
      </c>
      <c r="E39" s="294"/>
      <c r="F39" s="303"/>
      <c r="G39" s="303"/>
      <c r="H39" s="303"/>
      <c r="I39" s="303"/>
    </row>
    <row r="40" spans="1:9" ht="16" x14ac:dyDescent="0.2">
      <c r="A40" s="295" t="s">
        <v>495</v>
      </c>
      <c r="B40" s="296"/>
      <c r="C40" s="296"/>
      <c r="D40" s="294"/>
      <c r="E40" s="294"/>
      <c r="F40" s="303"/>
      <c r="G40" s="303"/>
      <c r="H40" s="303"/>
      <c r="I40" s="303"/>
    </row>
    <row r="41" spans="1:9" ht="16" x14ac:dyDescent="0.2">
      <c r="A41" s="340" t="s">
        <v>178</v>
      </c>
      <c r="B41" s="299">
        <v>0.2</v>
      </c>
      <c r="C41" s="299"/>
      <c r="D41" s="294"/>
      <c r="E41" s="294"/>
      <c r="F41" s="303"/>
      <c r="G41" s="303"/>
      <c r="H41" s="303"/>
      <c r="I41" s="303"/>
    </row>
    <row r="42" spans="1:9" ht="16" x14ac:dyDescent="0.2">
      <c r="A42" s="378" t="s">
        <v>707</v>
      </c>
      <c r="B42" s="299">
        <v>0.59</v>
      </c>
      <c r="C42" s="299"/>
      <c r="D42" s="294"/>
      <c r="E42" s="294"/>
      <c r="F42" s="303"/>
      <c r="G42" s="303"/>
      <c r="H42" s="303"/>
      <c r="I42" s="303"/>
    </row>
    <row r="43" spans="1:9" ht="16" x14ac:dyDescent="0.2">
      <c r="A43" s="340" t="s">
        <v>703</v>
      </c>
      <c r="B43" s="299"/>
      <c r="C43" s="299">
        <v>0.3</v>
      </c>
      <c r="D43" s="294"/>
      <c r="E43" s="294"/>
      <c r="F43" s="303"/>
      <c r="G43" s="303"/>
      <c r="H43" s="303"/>
      <c r="I43" s="303"/>
    </row>
    <row r="44" spans="1:9" ht="16" x14ac:dyDescent="0.2">
      <c r="A44" s="308"/>
      <c r="B44" s="299"/>
      <c r="C44" s="299"/>
      <c r="D44" s="294"/>
      <c r="E44" s="294"/>
      <c r="F44" s="303"/>
      <c r="G44" s="303"/>
      <c r="H44" s="303"/>
      <c r="I44" s="303"/>
    </row>
    <row r="45" spans="1:9" ht="16" x14ac:dyDescent="0.2">
      <c r="A45" s="305" t="s">
        <v>496</v>
      </c>
      <c r="B45" s="306">
        <f>SUM(B41:B44)</f>
        <v>0.79</v>
      </c>
      <c r="C45" s="306">
        <f>SUM(C43:C44)</f>
        <v>0.3</v>
      </c>
      <c r="D45" s="307">
        <f>B45+C45</f>
        <v>1.0900000000000001</v>
      </c>
      <c r="E45" s="294"/>
      <c r="F45" s="303"/>
      <c r="G45" s="303"/>
      <c r="H45" s="303"/>
      <c r="I45" s="303"/>
    </row>
    <row r="46" spans="1:9" ht="16" x14ac:dyDescent="0.2">
      <c r="A46" s="295" t="s">
        <v>497</v>
      </c>
      <c r="B46" s="296"/>
      <c r="C46" s="296"/>
      <c r="D46" s="294"/>
      <c r="E46" s="294"/>
      <c r="F46" s="303"/>
      <c r="G46" s="303"/>
      <c r="H46" s="303"/>
      <c r="I46" s="303"/>
    </row>
    <row r="47" spans="1:9" ht="16" x14ac:dyDescent="0.2">
      <c r="A47" s="308"/>
      <c r="B47" s="299"/>
      <c r="C47" s="299"/>
      <c r="D47" s="294"/>
      <c r="E47" s="294"/>
      <c r="F47" s="303"/>
      <c r="G47" s="303"/>
      <c r="H47" s="303"/>
      <c r="I47" s="303"/>
    </row>
    <row r="48" spans="1:9" ht="16" x14ac:dyDescent="0.2">
      <c r="A48" s="308"/>
      <c r="B48" s="299"/>
      <c r="C48" s="299"/>
      <c r="D48" s="294"/>
      <c r="E48" s="294"/>
      <c r="F48" s="303"/>
      <c r="G48" s="303"/>
      <c r="H48" s="303"/>
      <c r="I48" s="303"/>
    </row>
    <row r="49" spans="1:9" ht="16" x14ac:dyDescent="0.2">
      <c r="A49" s="305" t="s">
        <v>498</v>
      </c>
      <c r="B49" s="306">
        <f t="shared" ref="B49:C49" si="1">SUM(B47:B48)</f>
        <v>0</v>
      </c>
      <c r="C49" s="306">
        <f t="shared" si="1"/>
        <v>0</v>
      </c>
      <c r="D49" s="307">
        <f>B49+C49</f>
        <v>0</v>
      </c>
      <c r="E49" s="294"/>
      <c r="F49" s="303"/>
      <c r="G49" s="303"/>
      <c r="H49" s="303"/>
      <c r="I49" s="303"/>
    </row>
    <row r="50" spans="1:9" ht="16" x14ac:dyDescent="0.2">
      <c r="A50" s="295" t="s">
        <v>499</v>
      </c>
      <c r="B50" s="296"/>
      <c r="C50" s="296"/>
      <c r="D50" s="294"/>
      <c r="E50" s="294"/>
      <c r="F50" s="303"/>
      <c r="G50" s="303"/>
      <c r="H50" s="303"/>
      <c r="I50" s="303"/>
    </row>
    <row r="51" spans="1:9" ht="16" x14ac:dyDescent="0.2">
      <c r="A51" s="340" t="s">
        <v>202</v>
      </c>
      <c r="B51" s="299">
        <v>0.4</v>
      </c>
      <c r="C51" s="299"/>
      <c r="D51" s="294"/>
      <c r="E51" s="294"/>
      <c r="F51" s="303"/>
      <c r="G51" s="303"/>
      <c r="H51" s="303"/>
      <c r="I51" s="303"/>
    </row>
    <row r="52" spans="1:9" ht="16" x14ac:dyDescent="0.2">
      <c r="A52" s="340" t="s">
        <v>200</v>
      </c>
      <c r="B52" s="299">
        <v>0.55000000000000004</v>
      </c>
      <c r="C52" s="299"/>
      <c r="D52" s="294"/>
      <c r="E52" s="294"/>
      <c r="F52" s="303"/>
      <c r="G52" s="303"/>
      <c r="H52" s="303"/>
      <c r="I52" s="303"/>
    </row>
    <row r="53" spans="1:9" ht="16" x14ac:dyDescent="0.2">
      <c r="A53" s="340" t="s">
        <v>526</v>
      </c>
      <c r="B53" s="299">
        <v>0.2</v>
      </c>
      <c r="C53" s="299"/>
      <c r="D53" s="294"/>
      <c r="E53" s="294"/>
      <c r="F53" s="303"/>
      <c r="G53" s="303"/>
      <c r="H53" s="303"/>
      <c r="I53" s="303"/>
    </row>
    <row r="54" spans="1:9" ht="16" x14ac:dyDescent="0.2">
      <c r="A54" s="378" t="s">
        <v>701</v>
      </c>
      <c r="B54" s="299"/>
      <c r="C54" s="299">
        <v>0.59</v>
      </c>
      <c r="D54" s="294"/>
      <c r="E54" s="294"/>
      <c r="F54" s="303"/>
      <c r="G54" s="303"/>
      <c r="H54" s="303"/>
      <c r="I54" s="303"/>
    </row>
    <row r="55" spans="1:9" ht="16" x14ac:dyDescent="0.2">
      <c r="A55" s="378" t="s">
        <v>702</v>
      </c>
      <c r="B55" s="299"/>
      <c r="C55" s="299">
        <v>0.59</v>
      </c>
      <c r="D55" s="294"/>
      <c r="E55" s="294"/>
      <c r="F55" s="303"/>
      <c r="G55" s="303"/>
      <c r="H55" s="303"/>
      <c r="I55" s="303"/>
    </row>
    <row r="56" spans="1:9" ht="16" x14ac:dyDescent="0.2">
      <c r="A56" s="298"/>
      <c r="B56" s="299"/>
      <c r="C56" s="299"/>
      <c r="D56" s="294"/>
      <c r="E56" s="294"/>
      <c r="F56" s="303"/>
      <c r="G56" s="303"/>
      <c r="H56" s="303"/>
      <c r="I56" s="303"/>
    </row>
    <row r="57" spans="1:9" ht="16" x14ac:dyDescent="0.2">
      <c r="A57" s="298"/>
      <c r="B57" s="299"/>
      <c r="C57" s="299"/>
      <c r="D57" s="294"/>
      <c r="E57" s="294"/>
      <c r="F57" s="303"/>
      <c r="G57" s="303"/>
      <c r="H57" s="303"/>
      <c r="I57" s="303"/>
    </row>
    <row r="58" spans="1:9" ht="16" x14ac:dyDescent="0.2">
      <c r="A58" s="305" t="s">
        <v>500</v>
      </c>
      <c r="B58" s="306">
        <f>SUM(B51:B57)</f>
        <v>1.1500000000000001</v>
      </c>
      <c r="C58" s="306">
        <f>SUM(C54:C57)</f>
        <v>1.18</v>
      </c>
      <c r="D58" s="307">
        <f>B58+C58</f>
        <v>2.33</v>
      </c>
      <c r="E58" s="304"/>
      <c r="F58" s="302"/>
      <c r="G58" s="302"/>
      <c r="H58" s="303"/>
      <c r="I58" s="303"/>
    </row>
    <row r="59" spans="1:9" ht="16" x14ac:dyDescent="0.2">
      <c r="A59" s="309"/>
      <c r="B59" s="310"/>
      <c r="C59" s="311" t="s">
        <v>501</v>
      </c>
      <c r="D59" s="311">
        <f>D28+D35+D39+D45+D49+D58</f>
        <v>22.119999999999997</v>
      </c>
      <c r="E59" s="303"/>
      <c r="F59" s="303"/>
      <c r="G59" s="303"/>
      <c r="H59" s="303"/>
      <c r="I59" s="303"/>
    </row>
    <row r="62" spans="1:9" ht="15.75" customHeight="1" x14ac:dyDescent="0.15">
      <c r="A62" s="410" t="s">
        <v>502</v>
      </c>
      <c r="B62" s="414"/>
      <c r="C62" s="414"/>
      <c r="D62" s="414"/>
      <c r="E62" s="414"/>
      <c r="F62" s="414"/>
      <c r="G62" s="414"/>
      <c r="H62" s="414"/>
      <c r="I62" s="411"/>
    </row>
    <row r="64" spans="1:9" ht="15.75" customHeight="1" x14ac:dyDescent="0.15">
      <c r="B64" s="410" t="s">
        <v>502</v>
      </c>
      <c r="C64" s="411"/>
    </row>
    <row r="65" spans="1:9" ht="48" x14ac:dyDescent="0.2">
      <c r="A65" s="292" t="s">
        <v>2</v>
      </c>
      <c r="B65" s="293" t="s">
        <v>504</v>
      </c>
      <c r="C65" s="293" t="s">
        <v>480</v>
      </c>
      <c r="D65" s="294"/>
      <c r="E65" s="294"/>
      <c r="F65" s="292" t="str">
        <f>F6</f>
        <v>Corpo Docente Próprio</v>
      </c>
      <c r="G65" s="292" t="str">
        <f>G6</f>
        <v>Corpo Docente Próprio (Carreira)</v>
      </c>
      <c r="H65" s="292" t="str">
        <f>H6</f>
        <v>Doutores (ETI)</v>
      </c>
      <c r="I65" s="292" t="str">
        <f>I6</f>
        <v>Doutores/
 Especialistas na área</v>
      </c>
    </row>
    <row r="66" spans="1:9" ht="16" x14ac:dyDescent="0.2">
      <c r="A66" s="295" t="s">
        <v>486</v>
      </c>
      <c r="B66" s="296"/>
      <c r="C66" s="296"/>
      <c r="D66" s="297"/>
      <c r="E66" s="297" t="s">
        <v>487</v>
      </c>
      <c r="F66" s="298">
        <f>D87+D96+D106</f>
        <v>66</v>
      </c>
      <c r="G66" s="299">
        <f>SUM(B67:B71)+SUM(B78:B80)+SUM(C83)</f>
        <v>26</v>
      </c>
      <c r="H66" s="299">
        <f>D87+D92</f>
        <v>72</v>
      </c>
      <c r="I66" s="299">
        <f>B87+B92+B96+B102</f>
        <v>75</v>
      </c>
    </row>
    <row r="67" spans="1:9" ht="16" x14ac:dyDescent="0.2">
      <c r="A67" s="340" t="str">
        <f t="shared" ref="A67:A84" si="2">A8</f>
        <v>Cristóvão Dinis Sousa</v>
      </c>
      <c r="B67" s="299">
        <v>1</v>
      </c>
      <c r="C67" s="299"/>
      <c r="D67" s="297"/>
      <c r="E67" s="297" t="s">
        <v>488</v>
      </c>
      <c r="F67" s="331">
        <f>F66/$D$115</f>
        <v>0.67346938775510201</v>
      </c>
      <c r="G67" s="331">
        <f>G66/$D$115</f>
        <v>0.26530612244897961</v>
      </c>
      <c r="H67" s="300">
        <f>H66/$D$115</f>
        <v>0.73469387755102045</v>
      </c>
      <c r="I67" s="300">
        <f>I66/$D$115</f>
        <v>0.76530612244897955</v>
      </c>
    </row>
    <row r="68" spans="1:9" ht="16" x14ac:dyDescent="0.2">
      <c r="A68" s="340" t="str">
        <f t="shared" si="2"/>
        <v>Davide Rua Carneiro</v>
      </c>
      <c r="B68" s="298">
        <v>4.5</v>
      </c>
      <c r="C68" s="299"/>
      <c r="D68" s="297"/>
      <c r="E68" s="297" t="s">
        <v>489</v>
      </c>
      <c r="F68" s="300">
        <v>0.6</v>
      </c>
      <c r="G68" s="300">
        <v>0.6</v>
      </c>
      <c r="H68" s="301">
        <v>0.15</v>
      </c>
      <c r="I68" s="301">
        <v>0.5</v>
      </c>
    </row>
    <row r="69" spans="1:9" ht="16" x14ac:dyDescent="0.2">
      <c r="A69" s="340" t="str">
        <f t="shared" si="2"/>
        <v>Luis Costa Lima</v>
      </c>
      <c r="B69" s="299">
        <v>6</v>
      </c>
      <c r="C69" s="299"/>
      <c r="D69" s="297"/>
      <c r="E69" s="297"/>
      <c r="F69" s="312"/>
      <c r="G69" s="312"/>
      <c r="H69" s="309"/>
      <c r="I69" s="309"/>
    </row>
    <row r="70" spans="1:9" ht="16" x14ac:dyDescent="0.2">
      <c r="A70" s="340" t="str">
        <f t="shared" si="2"/>
        <v>Vasco Nuno Santos</v>
      </c>
      <c r="B70" s="299">
        <v>4</v>
      </c>
      <c r="C70" s="299"/>
      <c r="D70" s="304"/>
      <c r="E70" s="304"/>
      <c r="F70" s="302"/>
      <c r="G70" s="302"/>
      <c r="H70" s="303"/>
      <c r="I70" s="303"/>
    </row>
    <row r="71" spans="1:9" s="376" customFormat="1" ht="16" x14ac:dyDescent="0.2">
      <c r="A71" s="340" t="str">
        <f t="shared" si="2"/>
        <v>Altino Manuel Sampaio</v>
      </c>
      <c r="B71" s="299">
        <v>0.5</v>
      </c>
      <c r="C71" s="299"/>
      <c r="D71" s="304"/>
      <c r="E71" s="304"/>
      <c r="F71" s="302"/>
      <c r="G71" s="302"/>
      <c r="H71" s="303"/>
      <c r="I71" s="303"/>
    </row>
    <row r="72" spans="1:9" ht="16" x14ac:dyDescent="0.2">
      <c r="A72" s="340" t="str">
        <f t="shared" si="2"/>
        <v>Bruno Moisés Oliveira</v>
      </c>
      <c r="B72" s="299">
        <v>2</v>
      </c>
      <c r="C72" s="299"/>
      <c r="D72" s="304"/>
      <c r="E72" s="304"/>
      <c r="F72" s="302"/>
      <c r="G72" s="302"/>
      <c r="H72" s="303"/>
      <c r="I72" s="303"/>
    </row>
    <row r="73" spans="1:9" ht="16" x14ac:dyDescent="0.2">
      <c r="A73" s="340" t="str">
        <f t="shared" si="2"/>
        <v>João Ricardo Ramos</v>
      </c>
      <c r="B73" s="299">
        <v>4</v>
      </c>
      <c r="C73" s="299"/>
      <c r="D73" s="304"/>
      <c r="E73" s="304"/>
      <c r="F73" s="302"/>
      <c r="G73" s="302"/>
      <c r="H73" s="303"/>
      <c r="I73" s="303"/>
    </row>
    <row r="74" spans="1:9" ht="16" x14ac:dyDescent="0.2">
      <c r="A74" s="340" t="str">
        <f t="shared" si="2"/>
        <v>Mariana Valério Carvalho</v>
      </c>
      <c r="B74" s="299">
        <v>10</v>
      </c>
      <c r="C74" s="299"/>
      <c r="D74" s="304"/>
      <c r="E74" s="304"/>
      <c r="F74" s="302"/>
      <c r="G74" s="302"/>
      <c r="H74" s="303"/>
      <c r="I74" s="303"/>
    </row>
    <row r="75" spans="1:9" ht="16" x14ac:dyDescent="0.2">
      <c r="A75" s="340" t="str">
        <f t="shared" si="2"/>
        <v>Óscar António Oliveira</v>
      </c>
      <c r="B75" s="298">
        <v>2</v>
      </c>
      <c r="C75" s="299"/>
      <c r="D75" s="304"/>
      <c r="E75" s="304"/>
      <c r="F75" s="302"/>
      <c r="G75" s="302"/>
      <c r="H75" s="303"/>
      <c r="I75" s="303"/>
    </row>
    <row r="76" spans="1:9" ht="16" x14ac:dyDescent="0.2">
      <c r="A76" s="340" t="str">
        <f t="shared" si="2"/>
        <v>João Miguel Carneiro</v>
      </c>
      <c r="B76" s="299">
        <v>4</v>
      </c>
      <c r="C76" s="299"/>
      <c r="D76" s="304"/>
      <c r="E76" s="304"/>
      <c r="F76" s="302"/>
      <c r="G76" s="302"/>
      <c r="H76" s="303"/>
      <c r="I76" s="303"/>
    </row>
    <row r="77" spans="1:9" ht="16" x14ac:dyDescent="0.2">
      <c r="A77" s="340" t="str">
        <f t="shared" si="2"/>
        <v>Marco Filipe Gomes</v>
      </c>
      <c r="B77" s="299">
        <v>7</v>
      </c>
      <c r="C77" s="299"/>
      <c r="D77" s="304"/>
      <c r="E77" s="304"/>
      <c r="F77" s="302"/>
      <c r="G77" s="302"/>
      <c r="H77" s="303"/>
      <c r="I77" s="303"/>
    </row>
    <row r="78" spans="1:9" ht="16" x14ac:dyDescent="0.2">
      <c r="A78" s="378" t="str">
        <f t="shared" si="2"/>
        <v>Marisa José Ferreira</v>
      </c>
      <c r="B78" s="299">
        <v>4</v>
      </c>
      <c r="C78" s="299"/>
      <c r="D78" s="304"/>
      <c r="E78" s="304"/>
      <c r="F78" s="302"/>
      <c r="G78" s="302"/>
      <c r="H78" s="303"/>
      <c r="I78" s="303"/>
    </row>
    <row r="79" spans="1:9" ht="16" x14ac:dyDescent="0.2">
      <c r="A79" s="378" t="str">
        <f t="shared" si="2"/>
        <v>Maria Teresa Barros</v>
      </c>
      <c r="B79" s="299">
        <v>2</v>
      </c>
      <c r="C79" s="299"/>
      <c r="D79" s="304"/>
      <c r="E79" s="304"/>
      <c r="F79" s="302"/>
      <c r="G79" s="302"/>
      <c r="H79" s="303"/>
      <c r="I79" s="303"/>
    </row>
    <row r="80" spans="1:9" s="376" customFormat="1" ht="16" x14ac:dyDescent="0.2">
      <c r="A80" s="378" t="str">
        <f t="shared" si="2"/>
        <v>Vanda Marlene Lima</v>
      </c>
      <c r="B80" s="299">
        <v>3</v>
      </c>
      <c r="C80" s="299"/>
      <c r="D80" s="304"/>
      <c r="E80" s="304"/>
      <c r="F80" s="302"/>
      <c r="G80" s="302"/>
      <c r="H80" s="303"/>
      <c r="I80" s="303"/>
    </row>
    <row r="81" spans="1:9" s="377" customFormat="1" ht="16" x14ac:dyDescent="0.2">
      <c r="A81" s="378" t="str">
        <f t="shared" si="2"/>
        <v>Wellington Alves</v>
      </c>
      <c r="B81" s="299">
        <v>6</v>
      </c>
      <c r="C81" s="299"/>
      <c r="D81" s="304"/>
      <c r="E81" s="304"/>
      <c r="F81" s="302"/>
      <c r="G81" s="302"/>
      <c r="H81" s="303"/>
      <c r="I81" s="303"/>
    </row>
    <row r="82" spans="1:9" s="376" customFormat="1" ht="16" x14ac:dyDescent="0.2">
      <c r="A82" s="378" t="str">
        <f t="shared" si="2"/>
        <v>Sara Sofia Martins</v>
      </c>
      <c r="B82" s="299">
        <v>3</v>
      </c>
      <c r="C82" s="299"/>
      <c r="D82" s="304"/>
      <c r="E82" s="304"/>
      <c r="F82" s="302"/>
      <c r="G82" s="302"/>
      <c r="H82" s="303"/>
      <c r="I82" s="303"/>
    </row>
    <row r="83" spans="1:9" ht="16" x14ac:dyDescent="0.2">
      <c r="A83" s="378" t="str">
        <f t="shared" si="2"/>
        <v>Maria João Polidoro</v>
      </c>
      <c r="B83" s="299"/>
      <c r="C83" s="299">
        <v>1</v>
      </c>
      <c r="D83" s="304"/>
      <c r="E83" s="304"/>
      <c r="F83" s="302"/>
      <c r="G83" s="302"/>
      <c r="H83" s="303"/>
      <c r="I83" s="303"/>
    </row>
    <row r="84" spans="1:9" ht="16" x14ac:dyDescent="0.2">
      <c r="A84" s="378" t="str">
        <f t="shared" si="2"/>
        <v>Luciana Cabral Bessa</v>
      </c>
      <c r="B84" s="299"/>
      <c r="C84" s="299">
        <v>2</v>
      </c>
      <c r="D84" s="304"/>
      <c r="E84" s="304"/>
      <c r="F84" s="302"/>
      <c r="G84" s="302"/>
      <c r="H84" s="303"/>
      <c r="I84" s="303"/>
    </row>
    <row r="85" spans="1:9" ht="16" x14ac:dyDescent="0.2">
      <c r="A85" s="298"/>
      <c r="B85" s="299"/>
      <c r="C85" s="299"/>
      <c r="D85" s="304"/>
      <c r="E85" s="304"/>
      <c r="F85" s="302"/>
      <c r="G85" s="302"/>
      <c r="H85" s="303"/>
      <c r="I85" s="303"/>
    </row>
    <row r="86" spans="1:9" ht="16" x14ac:dyDescent="0.2">
      <c r="A86" s="298"/>
      <c r="B86" s="298"/>
      <c r="C86" s="299"/>
      <c r="D86" s="304"/>
      <c r="E86" s="304"/>
      <c r="F86" s="302"/>
      <c r="G86" s="302"/>
      <c r="H86" s="303"/>
      <c r="I86" s="303"/>
    </row>
    <row r="87" spans="1:9" ht="16" x14ac:dyDescent="0.2">
      <c r="A87" s="305" t="s">
        <v>490</v>
      </c>
      <c r="B87" s="306">
        <f>SUM(B67:B86)</f>
        <v>63</v>
      </c>
      <c r="C87" s="306">
        <f>SUM(C67:C86)</f>
        <v>3</v>
      </c>
      <c r="D87" s="307">
        <f>B87+C87</f>
        <v>66</v>
      </c>
      <c r="E87" s="294"/>
      <c r="F87" s="303"/>
      <c r="G87" s="303"/>
      <c r="H87" s="303"/>
      <c r="I87" s="303"/>
    </row>
    <row r="88" spans="1:9" ht="16" x14ac:dyDescent="0.2">
      <c r="A88" s="295" t="s">
        <v>491</v>
      </c>
      <c r="B88" s="296"/>
      <c r="C88" s="296"/>
      <c r="D88" s="294"/>
      <c r="E88" s="294"/>
      <c r="F88" s="303"/>
      <c r="G88" s="303"/>
      <c r="H88" s="303"/>
      <c r="I88" s="303"/>
    </row>
    <row r="89" spans="1:9" ht="16" x14ac:dyDescent="0.2">
      <c r="A89" s="340" t="str">
        <f>A30</f>
        <v>Carlos Manuel Pereira</v>
      </c>
      <c r="B89" s="299">
        <v>2</v>
      </c>
      <c r="C89" s="299"/>
      <c r="D89" s="294"/>
      <c r="E89" s="294"/>
      <c r="F89" s="303"/>
      <c r="G89" s="303"/>
      <c r="H89" s="303"/>
      <c r="I89" s="303"/>
    </row>
    <row r="90" spans="1:9" ht="16" x14ac:dyDescent="0.2">
      <c r="A90" s="340" t="str">
        <f>A31</f>
        <v>Nelson Figueiredo Pinho</v>
      </c>
      <c r="B90" s="299">
        <v>4</v>
      </c>
      <c r="C90" s="299"/>
      <c r="D90" s="294"/>
      <c r="E90" s="294"/>
      <c r="F90" s="303"/>
      <c r="G90" s="303"/>
      <c r="H90" s="303"/>
      <c r="I90" s="303"/>
    </row>
    <row r="91" spans="1:9" ht="16" x14ac:dyDescent="0.2">
      <c r="A91" s="298"/>
      <c r="B91" s="299"/>
      <c r="C91" s="299"/>
      <c r="D91" s="294"/>
      <c r="E91" s="294"/>
      <c r="F91" s="303"/>
      <c r="G91" s="303"/>
      <c r="H91" s="303"/>
      <c r="I91" s="303"/>
    </row>
    <row r="92" spans="1:9" ht="16" x14ac:dyDescent="0.2">
      <c r="A92" s="305" t="s">
        <v>492</v>
      </c>
      <c r="B92" s="306">
        <f>SUM(B89:B91)</f>
        <v>6</v>
      </c>
      <c r="C92" s="306">
        <f>SUM(C89:C91)</f>
        <v>0</v>
      </c>
      <c r="D92" s="307">
        <f>B92+C92</f>
        <v>6</v>
      </c>
      <c r="E92" s="304"/>
      <c r="F92" s="302"/>
      <c r="G92" s="302"/>
      <c r="H92" s="303"/>
      <c r="I92" s="303"/>
    </row>
    <row r="93" spans="1:9" ht="16" x14ac:dyDescent="0.2">
      <c r="A93" s="295" t="s">
        <v>493</v>
      </c>
      <c r="B93" s="296"/>
      <c r="C93" s="296"/>
      <c r="D93" s="294"/>
      <c r="E93" s="303"/>
      <c r="F93" s="303"/>
      <c r="G93" s="303"/>
      <c r="H93" s="303"/>
      <c r="I93" s="303"/>
    </row>
    <row r="94" spans="1:9" ht="16" x14ac:dyDescent="0.2">
      <c r="A94" s="298"/>
      <c r="B94" s="299"/>
      <c r="C94" s="299"/>
      <c r="D94" s="294"/>
    </row>
    <row r="95" spans="1:9" ht="16" x14ac:dyDescent="0.2">
      <c r="A95" s="298"/>
      <c r="B95" s="299"/>
      <c r="C95" s="299"/>
      <c r="D95" s="294"/>
    </row>
    <row r="96" spans="1:9" ht="16" x14ac:dyDescent="0.2">
      <c r="A96" s="305" t="s">
        <v>494</v>
      </c>
      <c r="B96" s="306">
        <f t="shared" ref="B96:C96" si="3">SUM(B94:B95)</f>
        <v>0</v>
      </c>
      <c r="C96" s="306">
        <f t="shared" si="3"/>
        <v>0</v>
      </c>
      <c r="D96" s="307">
        <f>B96+C96</f>
        <v>0</v>
      </c>
    </row>
    <row r="97" spans="1:4" ht="16" x14ac:dyDescent="0.2">
      <c r="A97" s="295" t="s">
        <v>495</v>
      </c>
      <c r="B97" s="296"/>
      <c r="C97" s="296"/>
      <c r="D97" s="294"/>
    </row>
    <row r="98" spans="1:4" ht="16" x14ac:dyDescent="0.2">
      <c r="A98" s="340" t="str">
        <f>A41</f>
        <v>Valter Figueiredo Pinho</v>
      </c>
      <c r="B98" s="299">
        <v>2</v>
      </c>
      <c r="C98" s="299"/>
      <c r="D98" s="294"/>
    </row>
    <row r="99" spans="1:4" ht="16" x14ac:dyDescent="0.2">
      <c r="A99" s="378" t="str">
        <f>A42</f>
        <v>Bruno Miranda Pereira</v>
      </c>
      <c r="B99" s="299">
        <v>4</v>
      </c>
      <c r="C99" s="299"/>
      <c r="D99" s="294"/>
    </row>
    <row r="100" spans="1:4" s="376" customFormat="1" ht="16" x14ac:dyDescent="0.2">
      <c r="A100" s="378" t="str">
        <f>A43</f>
        <v>José Manuel Abreu</v>
      </c>
      <c r="B100" s="299"/>
      <c r="C100" s="299">
        <v>4</v>
      </c>
      <c r="D100" s="294"/>
    </row>
    <row r="101" spans="1:4" ht="16" x14ac:dyDescent="0.2">
      <c r="A101" s="298"/>
      <c r="B101" s="299"/>
      <c r="C101" s="299"/>
      <c r="D101" s="294"/>
    </row>
    <row r="102" spans="1:4" ht="16" x14ac:dyDescent="0.2">
      <c r="A102" s="305" t="s">
        <v>496</v>
      </c>
      <c r="B102" s="306">
        <f>SUM(B98:B101)</f>
        <v>6</v>
      </c>
      <c r="C102" s="306">
        <f>SUM(C99:C101)</f>
        <v>4</v>
      </c>
      <c r="D102" s="307">
        <f>B102+C102</f>
        <v>10</v>
      </c>
    </row>
    <row r="103" spans="1:4" ht="16" x14ac:dyDescent="0.2">
      <c r="A103" s="295" t="s">
        <v>497</v>
      </c>
      <c r="B103" s="296"/>
      <c r="C103" s="296"/>
      <c r="D103" s="294"/>
    </row>
    <row r="104" spans="1:4" ht="16" x14ac:dyDescent="0.2">
      <c r="A104" s="298"/>
      <c r="B104" s="299"/>
      <c r="C104" s="299"/>
      <c r="D104" s="294"/>
    </row>
    <row r="105" spans="1:4" ht="16" x14ac:dyDescent="0.2">
      <c r="A105" s="298"/>
      <c r="B105" s="299"/>
      <c r="C105" s="299"/>
      <c r="D105" s="294"/>
    </row>
    <row r="106" spans="1:4" ht="16" x14ac:dyDescent="0.2">
      <c r="A106" s="305" t="s">
        <v>498</v>
      </c>
      <c r="B106" s="306">
        <f t="shared" ref="B106:C106" si="4">SUM(B104:B105)</f>
        <v>0</v>
      </c>
      <c r="C106" s="306">
        <f t="shared" si="4"/>
        <v>0</v>
      </c>
      <c r="D106" s="307">
        <f>B106+C106</f>
        <v>0</v>
      </c>
    </row>
    <row r="107" spans="1:4" ht="16" x14ac:dyDescent="0.2">
      <c r="A107" s="295" t="s">
        <v>499</v>
      </c>
      <c r="B107" s="296"/>
      <c r="C107" s="296"/>
      <c r="D107" s="294"/>
    </row>
    <row r="108" spans="1:4" ht="16" x14ac:dyDescent="0.2">
      <c r="A108" s="340" t="str">
        <f>A51</f>
        <v>Nuno Orlando Fernandes</v>
      </c>
      <c r="B108" s="299">
        <v>6.5</v>
      </c>
      <c r="C108" s="299"/>
      <c r="D108" s="294"/>
    </row>
    <row r="109" spans="1:4" ht="16" x14ac:dyDescent="0.2">
      <c r="A109" s="340" t="str">
        <f>A52</f>
        <v>Pedro Jorge Santos</v>
      </c>
      <c r="B109" s="299">
        <v>3</v>
      </c>
      <c r="C109" s="299"/>
      <c r="D109" s="294"/>
    </row>
    <row r="110" spans="1:4" ht="16" x14ac:dyDescent="0.2">
      <c r="A110" s="340" t="str">
        <f>A53</f>
        <v>Daniel Jorge Valente</v>
      </c>
      <c r="B110" s="299">
        <v>2.5</v>
      </c>
      <c r="C110" s="299"/>
      <c r="D110" s="294"/>
    </row>
    <row r="111" spans="1:4" ht="16" x14ac:dyDescent="0.2">
      <c r="A111" s="378" t="str">
        <f>A54</f>
        <v>Rosa Maria Silveira</v>
      </c>
      <c r="B111" s="299"/>
      <c r="C111" s="299">
        <v>2</v>
      </c>
      <c r="D111" s="294"/>
    </row>
    <row r="112" spans="1:4" ht="16" x14ac:dyDescent="0.2">
      <c r="A112" s="378" t="str">
        <f>A55</f>
        <v>Patricia Pinto Alves</v>
      </c>
      <c r="B112" s="299"/>
      <c r="C112" s="299">
        <v>2</v>
      </c>
      <c r="D112" s="294"/>
    </row>
    <row r="113" spans="1:4" ht="16" x14ac:dyDescent="0.2">
      <c r="A113" s="298"/>
      <c r="B113" s="299"/>
      <c r="C113" s="299"/>
      <c r="D113" s="294"/>
    </row>
    <row r="114" spans="1:4" ht="16" x14ac:dyDescent="0.2">
      <c r="A114" s="305" t="s">
        <v>500</v>
      </c>
      <c r="B114" s="306">
        <f>SUM(B108:B113)</f>
        <v>12</v>
      </c>
      <c r="C114" s="306">
        <f>SUM(C108:C113)</f>
        <v>4</v>
      </c>
      <c r="D114" s="307">
        <f>B114+C114</f>
        <v>16</v>
      </c>
    </row>
    <row r="115" spans="1:4" ht="16" x14ac:dyDescent="0.2">
      <c r="A115" s="309"/>
      <c r="B115" s="310"/>
      <c r="C115" s="311" t="s">
        <v>503</v>
      </c>
      <c r="D115" s="311">
        <f>D87+D92+D96+D102+D106+D114</f>
        <v>98</v>
      </c>
    </row>
    <row r="119" spans="1:4" x14ac:dyDescent="0.15">
      <c r="A119" s="56"/>
    </row>
    <row r="120" spans="1:4" x14ac:dyDescent="0.15">
      <c r="A120" s="318"/>
    </row>
    <row r="121" spans="1:4" x14ac:dyDescent="0.15">
      <c r="A121" s="332"/>
    </row>
  </sheetData>
  <mergeCells count="4">
    <mergeCell ref="B64:C64"/>
    <mergeCell ref="A1:I3"/>
    <mergeCell ref="B5:C5"/>
    <mergeCell ref="A62:I62"/>
  </mergeCells>
  <conditionalFormatting sqref="F8">
    <cfRule type="cellIs" dxfId="15" priority="15" operator="lessThan">
      <formula>$F$9</formula>
    </cfRule>
    <cfRule type="cellIs" dxfId="14" priority="16" operator="greaterThanOrEqual">
      <formula>$F$9</formula>
    </cfRule>
  </conditionalFormatting>
  <conditionalFormatting sqref="G8">
    <cfRule type="cellIs" dxfId="13" priority="13" operator="lessThan">
      <formula>$G$9</formula>
    </cfRule>
    <cfRule type="cellIs" dxfId="12" priority="14" operator="greaterThanOrEqual">
      <formula>$G$9</formula>
    </cfRule>
  </conditionalFormatting>
  <conditionalFormatting sqref="H8">
    <cfRule type="cellIs" dxfId="11" priority="11" operator="lessThan">
      <formula>$H$9</formula>
    </cfRule>
    <cfRule type="cellIs" dxfId="10" priority="12" operator="greaterThanOrEqual">
      <formula>$H$9</formula>
    </cfRule>
  </conditionalFormatting>
  <conditionalFormatting sqref="I8">
    <cfRule type="cellIs" dxfId="9" priority="9" operator="lessThan">
      <formula>$I$9</formula>
    </cfRule>
    <cfRule type="cellIs" dxfId="8" priority="10" operator="greaterThanOrEqual">
      <formula>$I$9</formula>
    </cfRule>
  </conditionalFormatting>
  <conditionalFormatting sqref="F67">
    <cfRule type="cellIs" dxfId="7" priority="7" operator="lessThan">
      <formula>$F$68</formula>
    </cfRule>
    <cfRule type="cellIs" dxfId="6" priority="8" operator="greaterThanOrEqual">
      <formula>$F$68</formula>
    </cfRule>
  </conditionalFormatting>
  <conditionalFormatting sqref="G67">
    <cfRule type="cellIs" dxfId="5" priority="5" operator="lessThan">
      <formula>$G$68</formula>
    </cfRule>
    <cfRule type="cellIs" dxfId="4" priority="6" operator="greaterThanOrEqual">
      <formula>$G$68</formula>
    </cfRule>
  </conditionalFormatting>
  <conditionalFormatting sqref="H67">
    <cfRule type="cellIs" dxfId="3" priority="3" operator="lessThan">
      <formula>$H$68</formula>
    </cfRule>
    <cfRule type="cellIs" dxfId="2" priority="4" operator="greaterThanOrEqual">
      <formula>$H$68</formula>
    </cfRule>
  </conditionalFormatting>
  <conditionalFormatting sqref="I67">
    <cfRule type="cellIs" dxfId="1" priority="1" operator="lessThan">
      <formula>$I$68</formula>
    </cfRule>
    <cfRule type="cellIs" dxfId="0" priority="2" operator="greaterThanOrEqual">
      <formula>$I$68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4</vt:i4>
      </vt:variant>
    </vt:vector>
  </HeadingPairs>
  <TitlesOfParts>
    <vt:vector size="12" baseType="lpstr">
      <vt:lpstr>DSD</vt:lpstr>
      <vt:lpstr>Alterações</vt:lpstr>
      <vt:lpstr>Regentes</vt:lpstr>
      <vt:lpstr>Rácios</vt:lpstr>
      <vt:lpstr>MEI</vt:lpstr>
      <vt:lpstr>LEI</vt:lpstr>
      <vt:lpstr>LSIRC</vt:lpstr>
      <vt:lpstr>LSIG</vt:lpstr>
      <vt:lpstr>Alterações!Print_Area</vt:lpstr>
      <vt:lpstr>DSD!Print_Area</vt:lpstr>
      <vt:lpstr>Alterações!Print_Titles</vt:lpstr>
      <vt:lpstr>DSD!Print_Titles</vt:lpstr>
    </vt:vector>
  </TitlesOfParts>
  <Company>ESTGF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Distribuição de Serviço Docente</dc:title>
  <dc:creator>Vasco Nuno Caio dos Santos</dc:creator>
  <cp:lastModifiedBy>Ricardo Jorge da Silva Santos</cp:lastModifiedBy>
  <cp:lastPrinted>2018-07-26T15:25:12Z</cp:lastPrinted>
  <dcterms:created xsi:type="dcterms:W3CDTF">2005-06-08T19:30:17Z</dcterms:created>
  <dcterms:modified xsi:type="dcterms:W3CDTF">2022-01-26T14:42:57Z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po documento">
    <vt:lpwstr>Modelo</vt:lpwstr>
  </property>
  <property fmtid="{D5CDD505-2E9C-101B-9397-08002B2CF9AE}" pid="3" name="SPSDescription">
    <vt:lpwstr/>
  </property>
  <property fmtid="{D5CDD505-2E9C-101B-9397-08002B2CF9AE}" pid="4" name="Nome documento">
    <vt:lpwstr>PR04-Mod.011V1</vt:lpwstr>
  </property>
  <property fmtid="{D5CDD505-2E9C-101B-9397-08002B2CF9AE}" pid="5" name="Título documento">
    <vt:lpwstr/>
  </property>
  <property fmtid="{D5CDD505-2E9C-101B-9397-08002B2CF9AE}" pid="6" name="Status">
    <vt:lpwstr/>
  </property>
  <property fmtid="{D5CDD505-2E9C-101B-9397-08002B2CF9AE}" pid="7" name="ContentType">
    <vt:lpwstr>Document</vt:lpwstr>
  </property>
  <property fmtid="{D5CDD505-2E9C-101B-9397-08002B2CF9AE}" pid="8" name="Responsável0">
    <vt:lpwstr/>
  </property>
  <property fmtid="{D5CDD505-2E9C-101B-9397-08002B2CF9AE}" pid="9" name="Data de publicação">
    <vt:lpwstr>2008-11-10T00:00:00Z</vt:lpwstr>
  </property>
  <property fmtid="{D5CDD505-2E9C-101B-9397-08002B2CF9AE}" pid="10" name="Responsável">
    <vt:lpwstr/>
  </property>
</Properties>
</file>